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MSfiles\EHModule\"/>
    </mc:Choice>
  </mc:AlternateContent>
  <bookViews>
    <workbookView xWindow="0" yWindow="0" windowWidth="28800" windowHeight="11835" activeTab="4"/>
  </bookViews>
  <sheets>
    <sheet name="2014 - Table 1" sheetId="2" r:id="rId1"/>
    <sheet name="2014 - Table 2" sheetId="6" r:id="rId2"/>
    <sheet name="2015 - Table 1" sheetId="4" r:id="rId3"/>
    <sheet name="2015- Table 2" sheetId="9" r:id="rId4"/>
    <sheet name="2016 - Table 1" sheetId="5" r:id="rId5"/>
    <sheet name="2016- Table 2" sheetId="11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1" l="1"/>
  <c r="L7" i="11" s="1"/>
  <c r="C29" i="11"/>
  <c r="C27" i="11"/>
  <c r="C25" i="11"/>
  <c r="L25" i="11" s="1"/>
  <c r="C13" i="11"/>
  <c r="L35" i="11"/>
  <c r="L34" i="11"/>
  <c r="L32" i="11"/>
  <c r="L31" i="11"/>
  <c r="L29" i="11"/>
  <c r="L27" i="11"/>
  <c r="L24" i="11"/>
  <c r="L23" i="11"/>
  <c r="L22" i="11"/>
  <c r="L21" i="11"/>
  <c r="L20" i="11"/>
  <c r="L19" i="11"/>
  <c r="L18" i="11"/>
  <c r="L17" i="11"/>
  <c r="L16" i="11"/>
  <c r="L15" i="11"/>
  <c r="L13" i="11"/>
  <c r="L12" i="11"/>
  <c r="L11" i="11"/>
  <c r="L10" i="11"/>
  <c r="L9" i="11"/>
  <c r="L6" i="11"/>
  <c r="L5" i="11"/>
  <c r="L4" i="11"/>
  <c r="L3" i="11"/>
  <c r="C7" i="9"/>
  <c r="C29" i="9"/>
  <c r="L29" i="9" s="1"/>
  <c r="C27" i="9"/>
  <c r="C25" i="9"/>
  <c r="L25" i="9" s="1"/>
  <c r="C13" i="9"/>
  <c r="L13" i="9" s="1"/>
  <c r="L35" i="9"/>
  <c r="L34" i="9"/>
  <c r="L32" i="9"/>
  <c r="L31" i="9"/>
  <c r="L27" i="9"/>
  <c r="L24" i="9"/>
  <c r="L23" i="9"/>
  <c r="L22" i="9"/>
  <c r="L21" i="9"/>
  <c r="L20" i="9"/>
  <c r="L19" i="9"/>
  <c r="L18" i="9"/>
  <c r="L17" i="9"/>
  <c r="L16" i="9"/>
  <c r="L15" i="9"/>
  <c r="L12" i="9"/>
  <c r="L11" i="9"/>
  <c r="L10" i="9"/>
  <c r="L9" i="9"/>
  <c r="L7" i="9"/>
  <c r="L6" i="9"/>
  <c r="L5" i="9"/>
  <c r="L4" i="9"/>
  <c r="L3" i="9"/>
  <c r="C7" i="6"/>
  <c r="C29" i="6"/>
  <c r="L29" i="6" s="1"/>
  <c r="C27" i="6"/>
  <c r="L27" i="6" s="1"/>
  <c r="C25" i="6"/>
  <c r="L25" i="6" s="1"/>
  <c r="C13" i="6"/>
  <c r="L13" i="6" s="1"/>
  <c r="L35" i="6"/>
  <c r="L34" i="6"/>
  <c r="L32" i="6"/>
  <c r="L31" i="6"/>
  <c r="L24" i="6"/>
  <c r="L23" i="6"/>
  <c r="L22" i="6"/>
  <c r="L21" i="6"/>
  <c r="L20" i="6"/>
  <c r="L19" i="6"/>
  <c r="L18" i="6"/>
  <c r="L17" i="6"/>
  <c r="L16" i="6"/>
  <c r="L15" i="6"/>
  <c r="L12" i="6"/>
  <c r="L11" i="6"/>
  <c r="L10" i="6"/>
  <c r="L9" i="6"/>
  <c r="L7" i="6"/>
  <c r="L6" i="6"/>
  <c r="L5" i="6"/>
  <c r="L4" i="6"/>
  <c r="L3" i="6"/>
</calcChain>
</file>

<file path=xl/sharedStrings.xml><?xml version="1.0" encoding="utf-8"?>
<sst xmlns="http://schemas.openxmlformats.org/spreadsheetml/2006/main" count="612" uniqueCount="72">
  <si>
    <t>Total</t>
  </si>
  <si>
    <t>Total time in primary eating &amp; drinking</t>
  </si>
  <si>
    <t xml:space="preserve">Total time in associated activities </t>
  </si>
  <si>
    <t>Secondary eating</t>
  </si>
  <si>
    <t>Mean</t>
  </si>
  <si>
    <t>Source: USDA, Economic Research Service, using data from the Bureau of Labor Statistics’ 2016 American Time Use Survey (ATUS) and Eating and Health Module.</t>
  </si>
  <si>
    <t>associated activities, and secondary eating*</t>
  </si>
  <si>
    <t xml:space="preserve">Total time in primary eating &amp; drinking, </t>
  </si>
  <si>
    <t>Source: USDA, Economic Research Service, using data from the Bureau of Labor Statistics’ 2014 American Time Use Survey (ATUS) and Eating and Health Module.</t>
  </si>
  <si>
    <t>Average minutes per day, civilian population ("with zeros")</t>
  </si>
  <si>
    <t>Average minutes per day, civilian population ("without zeros")</t>
  </si>
  <si>
    <r>
      <t xml:space="preserve">Note:  A primary activity refers to an individual's main activity. Primary eating &amp; drinking includes </t>
    </r>
    <r>
      <rPr>
        <i/>
        <sz val="10"/>
        <rFont val="Calibri"/>
        <family val="2"/>
        <scheme val="minor"/>
      </rPr>
      <t>Eating and drinking</t>
    </r>
    <r>
      <rPr>
        <sz val="10"/>
        <rFont val="Calibri"/>
        <family val="2"/>
        <scheme val="minor"/>
      </rPr>
      <t xml:space="preserve"> (110101) and </t>
    </r>
    <r>
      <rPr>
        <i/>
        <sz val="10"/>
        <rFont val="Calibri"/>
        <family val="2"/>
        <scheme val="minor"/>
      </rPr>
      <t>Eating and drinking as part of job</t>
    </r>
    <r>
      <rPr>
        <sz val="10"/>
        <rFont val="Calibri"/>
        <family val="2"/>
        <scheme val="minor"/>
      </rPr>
      <t xml:space="preserve"> (050202). Associated activities are </t>
    </r>
    <r>
      <rPr>
        <i/>
        <sz val="10"/>
        <rFont val="Calibri"/>
        <family val="2"/>
        <scheme val="minor"/>
      </rPr>
      <t>Waiting associated with eating &amp; drinking</t>
    </r>
    <r>
      <rPr>
        <sz val="10"/>
        <rFont val="Calibri"/>
        <family val="2"/>
        <scheme val="minor"/>
      </rPr>
      <t xml:space="preserve"> (110201) and </t>
    </r>
    <r>
      <rPr>
        <i/>
        <sz val="10"/>
        <rFont val="Calibri"/>
        <family val="2"/>
        <scheme val="minor"/>
      </rPr>
      <t>Travel related to eating &amp; drinking</t>
    </r>
    <r>
      <rPr>
        <sz val="10"/>
        <rFont val="Calibri"/>
        <family val="2"/>
        <scheme val="minor"/>
      </rPr>
      <t xml:space="preserve"> (181101). Travel times not included except in associated activities.</t>
    </r>
  </si>
  <si>
    <t>Source: USDA, Economic Research Service, using data from the Bureau of Labor Statistics’ 2015 American Time Use Survey (ATUS) and Eating and Health Module.</t>
  </si>
  <si>
    <t>Variable</t>
  </si>
  <si>
    <t>File</t>
  </si>
  <si>
    <t>Value=0</t>
  </si>
  <si>
    <t>Value=1</t>
  </si>
  <si>
    <t>Value=2</t>
  </si>
  <si>
    <t>Value=3</t>
  </si>
  <si>
    <t>Value=4</t>
  </si>
  <si>
    <t>Value=5</t>
  </si>
  <si>
    <t>Value=6</t>
  </si>
  <si>
    <t>Value=-1</t>
  </si>
  <si>
    <t>Value=-2</t>
  </si>
  <si>
    <t>Value=-3</t>
  </si>
  <si>
    <t>EUEAT</t>
  </si>
  <si>
    <t>EH_RESP</t>
  </si>
  <si>
    <t>na</t>
  </si>
  <si>
    <t>EUDRINK</t>
  </si>
  <si>
    <t>EUSODA</t>
  </si>
  <si>
    <t>EUDIETSODA</t>
  </si>
  <si>
    <t>EUEDUR, EUEDUR24</t>
  </si>
  <si>
    <t>EH_ACT</t>
  </si>
  <si>
    <t>EUGROSHP</t>
  </si>
  <si>
    <t>EUSTORES</t>
  </si>
  <si>
    <t>EUSTREASON</t>
  </si>
  <si>
    <t>EUFASTFD</t>
  </si>
  <si>
    <t>EUFASTFDFRQ</t>
  </si>
  <si>
    <t>EUFFYDAY</t>
  </si>
  <si>
    <t>EUPRPMEL</t>
  </si>
  <si>
    <t>EUMEAT</t>
  </si>
  <si>
    <t>EUTHERM</t>
  </si>
  <si>
    <t>EUMILK</t>
  </si>
  <si>
    <t>EUFDSIT</t>
  </si>
  <si>
    <t>EUSNAP</t>
  </si>
  <si>
    <t>EUWIC</t>
  </si>
  <si>
    <t>EUGENHTH</t>
  </si>
  <si>
    <t>EUEXERCISE</t>
  </si>
  <si>
    <t>EUEXFREQ</t>
  </si>
  <si>
    <t>EUHGT</t>
  </si>
  <si>
    <t>EUWGT</t>
  </si>
  <si>
    <t>EEINCOME1</t>
  </si>
  <si>
    <t>EUINCOME2</t>
  </si>
  <si>
    <t>ETHGT</t>
  </si>
  <si>
    <t>ETWGT</t>
  </si>
  <si>
    <t>Total number, EH_RESP</t>
  </si>
  <si>
    <t>Total number, EH_Weights</t>
  </si>
  <si>
    <t>Total number. EH_ACT</t>
  </si>
  <si>
    <t>(Value&gt;0)</t>
  </si>
  <si>
    <t>(Value=-5)</t>
  </si>
  <si>
    <t>Men</t>
  </si>
  <si>
    <t>Women</t>
  </si>
  <si>
    <t>Lower bound, 90% confidence interval</t>
  </si>
  <si>
    <t>Upper bound, 90% confidence interval</t>
  </si>
  <si>
    <t>* Total time is calculated subtracting the overlap between secondary eating and associated activities.</t>
  </si>
  <si>
    <t xml:space="preserve">Standard errors and 90-percent confidence intervals for table: Time spent in eating and drinking on an average day in 2014, age 15 and older </t>
  </si>
  <si>
    <t>Standard error</t>
  </si>
  <si>
    <t xml:space="preserve">Unweighted counts, 2014 data, age 15 and older </t>
  </si>
  <si>
    <t xml:space="preserve">Standard errors and 90-percent confidence intervals for table: Time spent in eating and drinking on an average day in 2015, age 15 and older </t>
  </si>
  <si>
    <t xml:space="preserve">Unweighted counts, 2015 data, age 15 and older </t>
  </si>
  <si>
    <t xml:space="preserve">Standard errors and 90-percent confidence intervals for table: Time spent in eating and drinking on an average day in 2016, age 15 and older </t>
  </si>
  <si>
    <t xml:space="preserve">Unweighted counts, 2016 data, age 15 and older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</si>
</sst>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164" fontId="2" fillId="0" borderId="0" xfId="0" applyNumberFormat="1" applyFont="1" applyFill="1"/>
    <xf numFmtId="164" fontId="6" fillId="0" borderId="0" xfId="1" applyNumberFormat="1" applyFont="1" applyFill="1"/>
    <xf numFmtId="0" fontId="3" fillId="0" borderId="0" xfId="1" applyFont="1" applyFill="1"/>
    <xf numFmtId="0" fontId="6" fillId="0" borderId="0" xfId="1" applyFont="1" applyFill="1"/>
    <xf numFmtId="0" fontId="2" fillId="0" borderId="0" xfId="0" applyFont="1" applyFill="1"/>
    <xf numFmtId="0" fontId="6" fillId="0" borderId="0" xfId="1" applyFont="1" applyFill="1" applyAlignment="1">
      <alignment horizontal="left"/>
    </xf>
    <xf numFmtId="2" fontId="2" fillId="0" borderId="0" xfId="0" applyNumberFormat="1" applyFont="1" applyFill="1"/>
    <xf numFmtId="2" fontId="2" fillId="0" borderId="1" xfId="0" applyNumberFormat="1" applyFont="1" applyFill="1" applyBorder="1"/>
    <xf numFmtId="0" fontId="6" fillId="0" borderId="1" xfId="1" applyFont="1" applyFill="1" applyBorder="1" applyAlignment="1">
      <alignment horizontal="left" wrapText="1" indent="1"/>
    </xf>
    <xf numFmtId="0" fontId="6" fillId="0" borderId="0" xfId="1" applyFont="1" applyFill="1" applyBorder="1" applyAlignment="1">
      <alignment horizontal="left" wrapText="1" indent="1"/>
    </xf>
    <xf numFmtId="0" fontId="6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/>
    </xf>
    <xf numFmtId="2" fontId="2" fillId="0" borderId="0" xfId="0" applyNumberFormat="1" applyFont="1" applyBorder="1" applyAlignment="1">
      <alignment horizontal="right"/>
    </xf>
    <xf numFmtId="2" fontId="6" fillId="0" borderId="0" xfId="1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/>
    <xf numFmtId="2" fontId="2" fillId="0" borderId="1" xfId="0" applyNumberFormat="1" applyFont="1" applyFill="1" applyBorder="1" applyAlignment="1">
      <alignment horizontal="right"/>
    </xf>
    <xf numFmtId="2" fontId="6" fillId="0" borderId="1" xfId="1" applyNumberFormat="1" applyFont="1" applyFill="1" applyBorder="1" applyAlignment="1">
      <alignment horizontal="right"/>
    </xf>
    <xf numFmtId="0" fontId="9" fillId="0" borderId="1" xfId="1" applyFont="1" applyFill="1" applyBorder="1" applyAlignment="1">
      <alignment wrapText="1"/>
    </xf>
    <xf numFmtId="164" fontId="7" fillId="0" borderId="1" xfId="1" applyNumberFormat="1" applyFont="1" applyFill="1" applyBorder="1" applyAlignment="1">
      <alignment wrapText="1"/>
    </xf>
    <xf numFmtId="0" fontId="10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164" fontId="5" fillId="0" borderId="0" xfId="1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/>
    </xf>
    <xf numFmtId="0" fontId="0" fillId="0" borderId="0" xfId="0" applyFill="1"/>
    <xf numFmtId="0" fontId="0" fillId="0" borderId="0" xfId="0" applyFont="1"/>
    <xf numFmtId="0" fontId="0" fillId="0" borderId="0" xfId="0" applyFont="1" applyFill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0" fillId="0" borderId="1" xfId="0" applyFont="1" applyBorder="1"/>
    <xf numFmtId="0" fontId="0" fillId="0" borderId="1" xfId="0" applyBorder="1"/>
    <xf numFmtId="165" fontId="0" fillId="0" borderId="0" xfId="3" applyNumberFormat="1" applyFont="1"/>
    <xf numFmtId="165" fontId="0" fillId="0" borderId="0" xfId="3" applyNumberFormat="1" applyFont="1" applyFill="1"/>
    <xf numFmtId="165" fontId="0" fillId="0" borderId="1" xfId="3" applyNumberFormat="1" applyFont="1" applyBorder="1"/>
    <xf numFmtId="0" fontId="0" fillId="0" borderId="3" xfId="0" applyBorder="1"/>
    <xf numFmtId="165" fontId="0" fillId="0" borderId="0" xfId="3" applyNumberFormat="1" applyFont="1" applyFill="1" applyBorder="1"/>
    <xf numFmtId="0" fontId="0" fillId="0" borderId="0" xfId="0" applyFont="1" applyFill="1" applyBorder="1"/>
    <xf numFmtId="164" fontId="7" fillId="0" borderId="1" xfId="1" applyNumberFormat="1" applyFont="1" applyFill="1" applyBorder="1" applyAlignment="1">
      <alignment horizontal="center" wrapText="1"/>
    </xf>
    <xf numFmtId="165" fontId="0" fillId="0" borderId="0" xfId="3" applyNumberFormat="1" applyFont="1" applyAlignment="1">
      <alignment horizontal="right"/>
    </xf>
    <xf numFmtId="165" fontId="0" fillId="0" borderId="0" xfId="3" applyNumberFormat="1" applyFont="1" applyFill="1" applyAlignment="1">
      <alignment horizontal="right"/>
    </xf>
    <xf numFmtId="165" fontId="0" fillId="0" borderId="0" xfId="3" applyNumberFormat="1" applyFont="1" applyFill="1" applyBorder="1" applyAlignment="1">
      <alignment horizontal="right"/>
    </xf>
    <xf numFmtId="165" fontId="0" fillId="0" borderId="1" xfId="3" applyNumberFormat="1" applyFont="1" applyBorder="1" applyAlignment="1">
      <alignment horizontal="right"/>
    </xf>
    <xf numFmtId="165" fontId="0" fillId="0" borderId="1" xfId="3" applyNumberFormat="1" applyFont="1" applyFill="1" applyBorder="1" applyAlignment="1">
      <alignment horizontal="right"/>
    </xf>
    <xf numFmtId="0" fontId="5" fillId="0" borderId="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164" fontId="5" fillId="0" borderId="3" xfId="1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165" fontId="0" fillId="0" borderId="0" xfId="3" applyNumberFormat="1" applyFont="1" applyFill="1" applyAlignment="1">
      <alignment horizontal="right" vertical="center"/>
    </xf>
    <xf numFmtId="165" fontId="0" fillId="0" borderId="0" xfId="3" applyNumberFormat="1" applyFont="1" applyAlignment="1">
      <alignment horizontal="right" vertical="center"/>
    </xf>
  </cellXfs>
  <cellStyles count="4">
    <cellStyle name="Comma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99FF66"/>
      <color rgb="FF9999F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zoomScaleNormal="100" workbookViewId="0">
      <selection sqref="A1:J1"/>
    </sheetView>
  </sheetViews>
  <sheetFormatPr defaultRowHeight="15" x14ac:dyDescent="0.25"/>
  <cols>
    <col min="1" max="1" width="40.7109375" style="5" customWidth="1"/>
    <col min="2" max="5" width="10.7109375" style="1" customWidth="1"/>
    <col min="6" max="6" width="3.7109375" style="1" customWidth="1"/>
    <col min="7" max="10" width="10.7109375" style="1" customWidth="1"/>
    <col min="11" max="16384" width="9.140625" style="5"/>
  </cols>
  <sheetData>
    <row r="1" spans="1:11" ht="35.25" customHeight="1" thickBot="1" x14ac:dyDescent="0.3">
      <c r="A1" s="44" t="s">
        <v>65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ht="33" customHeight="1" thickTop="1" x14ac:dyDescent="0.25">
      <c r="A2" s="3"/>
      <c r="B2" s="47" t="s">
        <v>9</v>
      </c>
      <c r="C2" s="47"/>
      <c r="D2" s="47"/>
      <c r="E2" s="47"/>
      <c r="F2" s="23"/>
      <c r="G2" s="47" t="s">
        <v>10</v>
      </c>
      <c r="H2" s="47"/>
      <c r="I2" s="47"/>
      <c r="J2" s="47"/>
    </row>
    <row r="3" spans="1:11" s="22" customFormat="1" ht="51" x14ac:dyDescent="0.2">
      <c r="A3" s="19"/>
      <c r="B3" s="38" t="s">
        <v>4</v>
      </c>
      <c r="C3" s="38" t="s">
        <v>66</v>
      </c>
      <c r="D3" s="38" t="s">
        <v>62</v>
      </c>
      <c r="E3" s="38" t="s">
        <v>63</v>
      </c>
      <c r="F3" s="38"/>
      <c r="G3" s="38" t="s">
        <v>4</v>
      </c>
      <c r="H3" s="38" t="s">
        <v>66</v>
      </c>
      <c r="I3" s="38" t="s">
        <v>62</v>
      </c>
      <c r="J3" s="38" t="s">
        <v>63</v>
      </c>
      <c r="K3" s="21"/>
    </row>
    <row r="4" spans="1:11" x14ac:dyDescent="0.25">
      <c r="A4" s="4"/>
      <c r="B4" s="2"/>
      <c r="C4" s="2"/>
      <c r="D4" s="2"/>
      <c r="E4" s="2"/>
      <c r="F4" s="2"/>
      <c r="G4" s="2"/>
      <c r="H4" s="2"/>
      <c r="I4" s="2"/>
      <c r="J4" s="2"/>
    </row>
    <row r="5" spans="1:11" x14ac:dyDescent="0.25">
      <c r="A5" s="11" t="s">
        <v>1</v>
      </c>
      <c r="B5" s="13">
        <v>64.333563268852203</v>
      </c>
      <c r="C5" s="13">
        <v>0.54112110000000002</v>
      </c>
      <c r="D5" s="13">
        <v>63.438279999999999</v>
      </c>
      <c r="E5" s="13">
        <v>65.228840000000005</v>
      </c>
      <c r="F5" s="13"/>
      <c r="G5" s="13">
        <v>67.178912779768396</v>
      </c>
      <c r="H5" s="13">
        <v>0.52119850000000001</v>
      </c>
      <c r="I5" s="13">
        <v>66.316590000000005</v>
      </c>
      <c r="J5" s="13">
        <v>68.041229999999999</v>
      </c>
    </row>
    <row r="6" spans="1:11" x14ac:dyDescent="0.25">
      <c r="A6" s="11" t="s">
        <v>2</v>
      </c>
      <c r="B6" s="13">
        <v>6.1010672151001799</v>
      </c>
      <c r="C6" s="13">
        <v>0.21279439999999999</v>
      </c>
      <c r="D6" s="13">
        <v>5.7489999999999997</v>
      </c>
      <c r="E6" s="13">
        <v>6.4531340000000004</v>
      </c>
      <c r="F6" s="13"/>
      <c r="G6" s="13">
        <v>26.693469760281801</v>
      </c>
      <c r="H6" s="13">
        <v>0.80860989999999999</v>
      </c>
      <c r="I6" s="13">
        <v>25.355630000000001</v>
      </c>
      <c r="J6" s="13">
        <v>28.031310000000001</v>
      </c>
    </row>
    <row r="7" spans="1:11" x14ac:dyDescent="0.25">
      <c r="A7" s="11" t="s">
        <v>3</v>
      </c>
      <c r="B7" s="15">
        <v>16.1648502270561</v>
      </c>
      <c r="C7" s="13">
        <v>0.64739139999999995</v>
      </c>
      <c r="D7" s="13">
        <v>15.09375</v>
      </c>
      <c r="E7" s="13">
        <v>17.235959999999999</v>
      </c>
      <c r="F7" s="13"/>
      <c r="G7" s="13">
        <v>30.270996285012401</v>
      </c>
      <c r="H7" s="13">
        <v>1.1266039999999999</v>
      </c>
      <c r="I7" s="13">
        <v>28.407039999999999</v>
      </c>
      <c r="J7" s="13">
        <v>32.13496</v>
      </c>
    </row>
    <row r="8" spans="1:11" x14ac:dyDescent="0.25">
      <c r="A8" s="11" t="s">
        <v>7</v>
      </c>
      <c r="B8" s="15"/>
      <c r="C8" s="13"/>
      <c r="D8" s="13"/>
      <c r="E8" s="13"/>
      <c r="F8" s="13"/>
      <c r="G8" s="13"/>
      <c r="H8" s="13"/>
      <c r="I8" s="13"/>
      <c r="J8" s="13"/>
    </row>
    <row r="9" spans="1:11" ht="15" customHeight="1" x14ac:dyDescent="0.25">
      <c r="A9" s="10" t="s">
        <v>6</v>
      </c>
      <c r="B9" s="15">
        <v>86.579590386000007</v>
      </c>
      <c r="C9" s="13">
        <v>0.82651609999999998</v>
      </c>
      <c r="D9" s="13">
        <v>85.212119999999999</v>
      </c>
      <c r="E9" s="13">
        <v>87.947059999999993</v>
      </c>
      <c r="F9" s="13"/>
      <c r="G9" s="13">
        <v>87.154772713</v>
      </c>
      <c r="H9" s="13">
        <v>0.83302189999999998</v>
      </c>
      <c r="I9" s="13">
        <v>85.776539999999997</v>
      </c>
      <c r="J9" s="13">
        <v>88.533000000000001</v>
      </c>
    </row>
    <row r="10" spans="1:11" x14ac:dyDescent="0.25">
      <c r="A10" s="10"/>
      <c r="B10" s="15"/>
      <c r="C10" s="13"/>
      <c r="D10" s="13"/>
      <c r="E10" s="13"/>
      <c r="F10" s="13"/>
      <c r="G10" s="13"/>
      <c r="H10" s="13"/>
      <c r="I10" s="13"/>
      <c r="J10" s="13"/>
    </row>
    <row r="11" spans="1:11" x14ac:dyDescent="0.25">
      <c r="A11" s="12" t="s">
        <v>60</v>
      </c>
      <c r="B11" s="14"/>
      <c r="C11" s="13"/>
      <c r="D11" s="13"/>
      <c r="E11" s="13"/>
      <c r="F11" s="13"/>
      <c r="G11" s="13"/>
      <c r="H11" s="13"/>
      <c r="I11" s="13"/>
      <c r="J11" s="13"/>
    </row>
    <row r="12" spans="1:11" x14ac:dyDescent="0.25">
      <c r="A12" s="11" t="s">
        <v>1</v>
      </c>
      <c r="B12" s="13">
        <v>66.236416240142404</v>
      </c>
      <c r="C12" s="13">
        <v>0.873031</v>
      </c>
      <c r="D12" s="13">
        <v>64.791989999999998</v>
      </c>
      <c r="E12" s="13">
        <v>67.680840000000003</v>
      </c>
      <c r="F12" s="13"/>
      <c r="G12" s="13">
        <v>69.294828810048898</v>
      </c>
      <c r="H12" s="13">
        <v>0.85275639999999997</v>
      </c>
      <c r="I12" s="13">
        <v>67.883949999999999</v>
      </c>
      <c r="J12" s="13">
        <v>70.705709999999996</v>
      </c>
    </row>
    <row r="13" spans="1:11" x14ac:dyDescent="0.25">
      <c r="A13" s="11" t="s">
        <v>2</v>
      </c>
      <c r="B13" s="13">
        <v>6.5715502447457599</v>
      </c>
      <c r="C13" s="13">
        <v>0.30646699999999999</v>
      </c>
      <c r="D13" s="13">
        <v>6.0645030000000002</v>
      </c>
      <c r="E13" s="13">
        <v>7.0785980000000004</v>
      </c>
      <c r="F13" s="13"/>
      <c r="G13" s="13">
        <v>26.872985548074201</v>
      </c>
      <c r="H13" s="13">
        <v>0.9351891</v>
      </c>
      <c r="I13" s="13">
        <v>25.32572</v>
      </c>
      <c r="J13" s="13">
        <v>28.420249999999999</v>
      </c>
    </row>
    <row r="14" spans="1:11" x14ac:dyDescent="0.25">
      <c r="A14" s="11" t="s">
        <v>3</v>
      </c>
      <c r="B14" s="15">
        <v>16.273450017473898</v>
      </c>
      <c r="C14" s="13">
        <v>1.1766239999999999</v>
      </c>
      <c r="D14" s="13">
        <v>14.32673</v>
      </c>
      <c r="E14" s="13">
        <v>18.22017</v>
      </c>
      <c r="F14" s="13"/>
      <c r="G14" s="13">
        <v>33.219324600874302</v>
      </c>
      <c r="H14" s="13">
        <v>2.2740819999999999</v>
      </c>
      <c r="I14" s="13">
        <v>29.456869999999999</v>
      </c>
      <c r="J14" s="13">
        <v>36.981780000000001</v>
      </c>
    </row>
    <row r="15" spans="1:11" x14ac:dyDescent="0.25">
      <c r="A15" s="11" t="s">
        <v>7</v>
      </c>
      <c r="B15" s="15"/>
      <c r="C15" s="13"/>
      <c r="D15" s="13"/>
      <c r="E15" s="13"/>
      <c r="F15" s="13"/>
      <c r="G15" s="13"/>
      <c r="H15" s="13"/>
      <c r="I15" s="13"/>
      <c r="J15" s="13"/>
    </row>
    <row r="16" spans="1:11" ht="15" customHeight="1" x14ac:dyDescent="0.25">
      <c r="A16" s="10" t="s">
        <v>6</v>
      </c>
      <c r="B16" s="15">
        <v>89.054614358999999</v>
      </c>
      <c r="C16" s="13">
        <v>1.4325950000000001</v>
      </c>
      <c r="D16" s="13">
        <v>86.684399999999997</v>
      </c>
      <c r="E16" s="13">
        <v>91.42483</v>
      </c>
      <c r="F16" s="13"/>
      <c r="G16" s="13">
        <v>89.563209721000007</v>
      </c>
      <c r="H16" s="13">
        <v>1.440075</v>
      </c>
      <c r="I16" s="13">
        <v>87.180620000000005</v>
      </c>
      <c r="J16" s="13">
        <v>91.945800000000006</v>
      </c>
    </row>
    <row r="17" spans="1:10" x14ac:dyDescent="0.25">
      <c r="A17" s="11"/>
      <c r="B17" s="14"/>
      <c r="C17" s="13"/>
      <c r="D17" s="13"/>
      <c r="E17" s="13"/>
      <c r="F17" s="13"/>
      <c r="G17" s="13"/>
      <c r="H17" s="13"/>
      <c r="I17" s="13"/>
      <c r="J17" s="13"/>
    </row>
    <row r="18" spans="1:10" x14ac:dyDescent="0.25">
      <c r="A18" s="12" t="s">
        <v>61</v>
      </c>
      <c r="B18" s="14"/>
      <c r="C18" s="13"/>
      <c r="D18" s="13"/>
      <c r="E18" s="13"/>
      <c r="F18" s="13"/>
      <c r="G18" s="13"/>
      <c r="H18" s="13"/>
      <c r="I18" s="13"/>
      <c r="J18" s="13"/>
    </row>
    <row r="19" spans="1:10" x14ac:dyDescent="0.25">
      <c r="A19" s="11" t="s">
        <v>1</v>
      </c>
      <c r="B19" s="13">
        <v>62.552334515604201</v>
      </c>
      <c r="C19" s="13">
        <v>0.72720410000000002</v>
      </c>
      <c r="D19" s="13">
        <v>61.349179999999997</v>
      </c>
      <c r="E19" s="13">
        <v>63.755490000000002</v>
      </c>
      <c r="F19" s="13"/>
      <c r="G19" s="13">
        <v>65.205360341800301</v>
      </c>
      <c r="H19" s="13">
        <v>0.7033085</v>
      </c>
      <c r="I19" s="13">
        <v>64.041740000000004</v>
      </c>
      <c r="J19" s="13">
        <v>66.368979999999993</v>
      </c>
    </row>
    <row r="20" spans="1:10" x14ac:dyDescent="0.25">
      <c r="A20" s="11" t="s">
        <v>2</v>
      </c>
      <c r="B20" s="13">
        <v>5.6606559416259401</v>
      </c>
      <c r="C20" s="13">
        <v>0.31826500000000002</v>
      </c>
      <c r="D20" s="13">
        <v>5.1340890000000003</v>
      </c>
      <c r="E20" s="13">
        <v>6.1872230000000004</v>
      </c>
      <c r="F20" s="13"/>
      <c r="G20" s="13">
        <v>26.501087085744199</v>
      </c>
      <c r="H20" s="13">
        <v>1.3562460000000001</v>
      </c>
      <c r="I20" s="13">
        <v>24.257190000000001</v>
      </c>
      <c r="J20" s="13">
        <v>28.744990000000001</v>
      </c>
    </row>
    <row r="21" spans="1:10" x14ac:dyDescent="0.25">
      <c r="A21" s="11" t="s">
        <v>3</v>
      </c>
      <c r="B21" s="15">
        <v>16.063191784597802</v>
      </c>
      <c r="C21" s="13">
        <v>0.615448</v>
      </c>
      <c r="D21" s="13">
        <v>15.04494</v>
      </c>
      <c r="E21" s="13">
        <v>17.08145</v>
      </c>
      <c r="F21" s="13"/>
      <c r="G21" s="13">
        <v>27.9209446387807</v>
      </c>
      <c r="H21" s="13">
        <v>1.0238659999999999</v>
      </c>
      <c r="I21" s="13">
        <v>26.226970000000001</v>
      </c>
      <c r="J21" s="13">
        <v>29.614920000000001</v>
      </c>
    </row>
    <row r="22" spans="1:10" x14ac:dyDescent="0.25">
      <c r="A22" s="6" t="s">
        <v>7</v>
      </c>
      <c r="B22" s="15"/>
      <c r="C22" s="13"/>
      <c r="D22" s="13"/>
      <c r="E22" s="13"/>
      <c r="F22" s="13"/>
      <c r="G22" s="13"/>
      <c r="H22" s="13"/>
      <c r="I22" s="13"/>
      <c r="J22" s="13"/>
    </row>
    <row r="23" spans="1:10" ht="15" customHeight="1" x14ac:dyDescent="0.25">
      <c r="A23" s="9" t="s">
        <v>6</v>
      </c>
      <c r="B23" s="17">
        <v>84.262761953999998</v>
      </c>
      <c r="C23" s="24">
        <v>1.0662400000000001</v>
      </c>
      <c r="D23" s="24">
        <v>82.498670000000004</v>
      </c>
      <c r="E23" s="24">
        <v>86.026849999999996</v>
      </c>
      <c r="F23" s="24"/>
      <c r="G23" s="24">
        <v>84.896225232999996</v>
      </c>
      <c r="H23" s="24">
        <v>1.066173</v>
      </c>
      <c r="I23" s="24">
        <v>83.132249999999999</v>
      </c>
      <c r="J23" s="24">
        <v>86.660200000000003</v>
      </c>
    </row>
    <row r="24" spans="1:10" ht="45" customHeight="1" x14ac:dyDescent="0.25">
      <c r="A24" s="45" t="s">
        <v>11</v>
      </c>
      <c r="B24" s="45"/>
      <c r="C24" s="45"/>
      <c r="D24" s="45"/>
      <c r="E24" s="45"/>
      <c r="F24" s="45"/>
      <c r="G24" s="45"/>
      <c r="H24" s="45"/>
      <c r="I24" s="45"/>
      <c r="J24" s="45"/>
    </row>
    <row r="25" spans="1:10" x14ac:dyDescent="0.25">
      <c r="A25" s="45" t="s">
        <v>64</v>
      </c>
      <c r="B25" s="45"/>
      <c r="C25" s="45"/>
      <c r="D25" s="45"/>
      <c r="E25" s="45"/>
      <c r="F25" s="45"/>
      <c r="G25" s="45"/>
      <c r="H25" s="45"/>
      <c r="I25" s="45"/>
      <c r="J25" s="45"/>
    </row>
    <row r="26" spans="1:10" x14ac:dyDescent="0.25">
      <c r="A26" s="46" t="s">
        <v>8</v>
      </c>
      <c r="B26" s="46"/>
      <c r="C26" s="46"/>
      <c r="D26" s="46"/>
      <c r="E26" s="46"/>
      <c r="F26" s="46"/>
      <c r="G26" s="46"/>
      <c r="H26" s="46"/>
      <c r="I26" s="46"/>
      <c r="J26" s="46"/>
    </row>
  </sheetData>
  <mergeCells count="6">
    <mergeCell ref="A1:J1"/>
    <mergeCell ref="A24:J24"/>
    <mergeCell ref="A25:J25"/>
    <mergeCell ref="A26:J26"/>
    <mergeCell ref="B2:E2"/>
    <mergeCell ref="G2:J2"/>
  </mergeCells>
  <pageMargins left="0.25" right="0.25" top="0.75" bottom="0.75" header="0.3" footer="0.3"/>
  <pageSetup orientation="landscape" r:id="rId1"/>
  <headerFooter>
    <oddHeader>&amp;C&amp;"-,Bold"Internal Use Only--Pre-release estimates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workbookViewId="0">
      <selection sqref="A1:L1"/>
    </sheetView>
  </sheetViews>
  <sheetFormatPr defaultRowHeight="15" x14ac:dyDescent="0.25"/>
  <cols>
    <col min="1" max="1" width="24.85546875" bestFit="1" customWidth="1"/>
    <col min="2" max="3" width="9.7109375" customWidth="1"/>
    <col min="4" max="4" width="10.7109375" customWidth="1"/>
    <col min="5" max="12" width="9.7109375" customWidth="1"/>
  </cols>
  <sheetData>
    <row r="1" spans="1:12" ht="35.25" customHeight="1" thickBot="1" x14ac:dyDescent="0.3">
      <c r="A1" s="44" t="s">
        <v>67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5.5" customHeight="1" thickTop="1" x14ac:dyDescent="0.25">
      <c r="A2" s="29" t="s">
        <v>13</v>
      </c>
      <c r="B2" s="28" t="s">
        <v>14</v>
      </c>
      <c r="C2" s="28" t="s">
        <v>16</v>
      </c>
      <c r="D2" s="28" t="s">
        <v>17</v>
      </c>
      <c r="E2" s="28" t="s">
        <v>18</v>
      </c>
      <c r="F2" s="28" t="s">
        <v>19</v>
      </c>
      <c r="G2" s="28" t="s">
        <v>20</v>
      </c>
      <c r="H2" s="28" t="s">
        <v>21</v>
      </c>
      <c r="I2" s="28" t="s">
        <v>22</v>
      </c>
      <c r="J2" s="28" t="s">
        <v>23</v>
      </c>
      <c r="K2" s="28" t="s">
        <v>24</v>
      </c>
      <c r="L2" s="28" t="s">
        <v>0</v>
      </c>
    </row>
    <row r="3" spans="1:12" x14ac:dyDescent="0.25">
      <c r="A3" s="26" t="s">
        <v>25</v>
      </c>
      <c r="B3" s="26" t="s">
        <v>26</v>
      </c>
      <c r="C3" s="32">
        <v>6112</v>
      </c>
      <c r="D3" s="39">
        <v>5037</v>
      </c>
      <c r="E3" s="39" t="s">
        <v>27</v>
      </c>
      <c r="F3" s="39" t="s">
        <v>27</v>
      </c>
      <c r="G3" s="39" t="s">
        <v>27</v>
      </c>
      <c r="H3" s="39" t="s">
        <v>27</v>
      </c>
      <c r="I3" s="39">
        <v>0</v>
      </c>
      <c r="J3" s="39">
        <v>61</v>
      </c>
      <c r="K3" s="39">
        <v>2</v>
      </c>
      <c r="L3" s="39">
        <f>SUM(C3:K3)</f>
        <v>11212</v>
      </c>
    </row>
    <row r="4" spans="1:12" x14ac:dyDescent="0.25">
      <c r="A4" s="26" t="s">
        <v>28</v>
      </c>
      <c r="B4" s="26" t="s">
        <v>26</v>
      </c>
      <c r="C4" s="32">
        <v>7517</v>
      </c>
      <c r="D4" s="39">
        <v>3685</v>
      </c>
      <c r="E4" s="39" t="s">
        <v>27</v>
      </c>
      <c r="F4" s="39" t="s">
        <v>27</v>
      </c>
      <c r="G4" s="39" t="s">
        <v>27</v>
      </c>
      <c r="H4" s="39" t="s">
        <v>27</v>
      </c>
      <c r="I4" s="39">
        <v>0</v>
      </c>
      <c r="J4" s="39">
        <v>9</v>
      </c>
      <c r="K4" s="39">
        <v>1</v>
      </c>
      <c r="L4" s="39">
        <f t="shared" ref="L4:L32" si="0">SUM(C4:K4)</f>
        <v>11212</v>
      </c>
    </row>
    <row r="5" spans="1:12" x14ac:dyDescent="0.25">
      <c r="A5" s="26" t="s">
        <v>29</v>
      </c>
      <c r="B5" s="26" t="s">
        <v>26</v>
      </c>
      <c r="C5" s="32">
        <v>3043</v>
      </c>
      <c r="D5" s="39">
        <v>4470</v>
      </c>
      <c r="E5" s="39" t="s">
        <v>27</v>
      </c>
      <c r="F5" s="39" t="s">
        <v>27</v>
      </c>
      <c r="G5" s="39" t="s">
        <v>27</v>
      </c>
      <c r="H5" s="39" t="s">
        <v>27</v>
      </c>
      <c r="I5" s="39">
        <v>3695</v>
      </c>
      <c r="J5" s="39">
        <v>4</v>
      </c>
      <c r="K5" s="39">
        <v>0</v>
      </c>
      <c r="L5" s="39">
        <f t="shared" si="0"/>
        <v>11212</v>
      </c>
    </row>
    <row r="6" spans="1:12" x14ac:dyDescent="0.25">
      <c r="A6" s="27" t="s">
        <v>30</v>
      </c>
      <c r="B6" s="27" t="s">
        <v>26</v>
      </c>
      <c r="C6" s="33">
        <v>1181</v>
      </c>
      <c r="D6" s="40">
        <v>1780</v>
      </c>
      <c r="E6" s="40">
        <v>76</v>
      </c>
      <c r="F6" s="40" t="s">
        <v>27</v>
      </c>
      <c r="G6" s="40" t="s">
        <v>27</v>
      </c>
      <c r="H6" s="40" t="s">
        <v>27</v>
      </c>
      <c r="I6" s="40">
        <v>8169</v>
      </c>
      <c r="J6" s="40">
        <v>4</v>
      </c>
      <c r="K6" s="40">
        <v>2</v>
      </c>
      <c r="L6" s="40">
        <f t="shared" si="0"/>
        <v>11212</v>
      </c>
    </row>
    <row r="7" spans="1:12" s="25" customFormat="1" x14ac:dyDescent="0.25">
      <c r="A7" s="48" t="s">
        <v>31</v>
      </c>
      <c r="B7" s="48" t="s">
        <v>32</v>
      </c>
      <c r="C7" s="33">
        <f>120719-112205-85</f>
        <v>8429</v>
      </c>
      <c r="D7" s="50" t="s">
        <v>27</v>
      </c>
      <c r="E7" s="50" t="s">
        <v>27</v>
      </c>
      <c r="F7" s="50" t="s">
        <v>27</v>
      </c>
      <c r="G7" s="50" t="s">
        <v>27</v>
      </c>
      <c r="H7" s="50" t="s">
        <v>27</v>
      </c>
      <c r="I7" s="49">
        <v>112205</v>
      </c>
      <c r="J7" s="49">
        <v>85</v>
      </c>
      <c r="K7" s="49">
        <v>0</v>
      </c>
      <c r="L7" s="49">
        <f t="shared" si="0"/>
        <v>120719</v>
      </c>
    </row>
    <row r="8" spans="1:12" s="25" customFormat="1" x14ac:dyDescent="0.25">
      <c r="A8" s="48"/>
      <c r="B8" s="48"/>
      <c r="C8" s="33" t="s">
        <v>58</v>
      </c>
      <c r="D8" s="50"/>
      <c r="E8" s="50"/>
      <c r="F8" s="50"/>
      <c r="G8" s="50"/>
      <c r="H8" s="50"/>
      <c r="I8" s="49"/>
      <c r="J8" s="49"/>
      <c r="K8" s="49"/>
      <c r="L8" s="49"/>
    </row>
    <row r="9" spans="1:12" x14ac:dyDescent="0.25">
      <c r="A9" s="27" t="s">
        <v>33</v>
      </c>
      <c r="B9" s="27" t="s">
        <v>26</v>
      </c>
      <c r="C9" s="33">
        <v>6914</v>
      </c>
      <c r="D9" s="40">
        <v>2940</v>
      </c>
      <c r="E9" s="40">
        <v>1355</v>
      </c>
      <c r="F9" s="40" t="s">
        <v>27</v>
      </c>
      <c r="G9" s="40" t="s">
        <v>27</v>
      </c>
      <c r="H9" s="40" t="s">
        <v>27</v>
      </c>
      <c r="I9" s="40">
        <v>0</v>
      </c>
      <c r="J9" s="40">
        <v>2</v>
      </c>
      <c r="K9" s="40">
        <v>1</v>
      </c>
      <c r="L9" s="40">
        <f t="shared" si="0"/>
        <v>11212</v>
      </c>
    </row>
    <row r="10" spans="1:12" x14ac:dyDescent="0.25">
      <c r="A10" s="27" t="s">
        <v>34</v>
      </c>
      <c r="B10" s="27" t="s">
        <v>26</v>
      </c>
      <c r="C10" s="33">
        <v>5549</v>
      </c>
      <c r="D10" s="40">
        <v>2058</v>
      </c>
      <c r="E10" s="40">
        <v>358</v>
      </c>
      <c r="F10" s="40">
        <v>37</v>
      </c>
      <c r="G10" s="40">
        <v>206</v>
      </c>
      <c r="H10" s="40" t="s">
        <v>27</v>
      </c>
      <c r="I10" s="40">
        <v>2941</v>
      </c>
      <c r="J10" s="40">
        <v>58</v>
      </c>
      <c r="K10" s="40">
        <v>5</v>
      </c>
      <c r="L10" s="40">
        <f t="shared" si="0"/>
        <v>11212</v>
      </c>
    </row>
    <row r="11" spans="1:12" x14ac:dyDescent="0.25">
      <c r="A11" s="27" t="s">
        <v>35</v>
      </c>
      <c r="B11" s="27" t="s">
        <v>26</v>
      </c>
      <c r="C11" s="33">
        <v>2648</v>
      </c>
      <c r="D11" s="40">
        <v>3047</v>
      </c>
      <c r="E11" s="40">
        <v>1094</v>
      </c>
      <c r="F11" s="40">
        <v>710</v>
      </c>
      <c r="G11" s="40">
        <v>172</v>
      </c>
      <c r="H11" s="40">
        <v>460</v>
      </c>
      <c r="I11" s="40">
        <v>3008</v>
      </c>
      <c r="J11" s="40">
        <v>65</v>
      </c>
      <c r="K11" s="40">
        <v>8</v>
      </c>
      <c r="L11" s="40">
        <f t="shared" si="0"/>
        <v>11212</v>
      </c>
    </row>
    <row r="12" spans="1:12" x14ac:dyDescent="0.25">
      <c r="A12" s="27" t="s">
        <v>36</v>
      </c>
      <c r="B12" s="27" t="s">
        <v>26</v>
      </c>
      <c r="C12" s="33">
        <v>6470</v>
      </c>
      <c r="D12" s="40">
        <v>4699</v>
      </c>
      <c r="E12" s="40" t="s">
        <v>27</v>
      </c>
      <c r="F12" s="40" t="s">
        <v>27</v>
      </c>
      <c r="G12" s="40" t="s">
        <v>27</v>
      </c>
      <c r="H12" s="40" t="s">
        <v>27</v>
      </c>
      <c r="I12" s="40">
        <v>6</v>
      </c>
      <c r="J12" s="40">
        <v>26</v>
      </c>
      <c r="K12" s="40">
        <v>11</v>
      </c>
      <c r="L12" s="40">
        <f t="shared" si="0"/>
        <v>11212</v>
      </c>
    </row>
    <row r="13" spans="1:12" s="25" customFormat="1" x14ac:dyDescent="0.25">
      <c r="A13" s="48" t="s">
        <v>37</v>
      </c>
      <c r="B13" s="48" t="s">
        <v>26</v>
      </c>
      <c r="C13" s="33">
        <f>2119+1779+1065+537+376+130+251+34+10+66+5+18+2+25+11+4+4+4</f>
        <v>6440</v>
      </c>
      <c r="D13" s="50" t="s">
        <v>27</v>
      </c>
      <c r="E13" s="50" t="s">
        <v>27</v>
      </c>
      <c r="F13" s="50" t="s">
        <v>27</v>
      </c>
      <c r="G13" s="50" t="s">
        <v>27</v>
      </c>
      <c r="H13" s="50" t="s">
        <v>27</v>
      </c>
      <c r="I13" s="49">
        <v>4742</v>
      </c>
      <c r="J13" s="49">
        <v>30</v>
      </c>
      <c r="K13" s="49">
        <v>0</v>
      </c>
      <c r="L13" s="49">
        <f t="shared" si="0"/>
        <v>11212</v>
      </c>
    </row>
    <row r="14" spans="1:12" s="25" customFormat="1" x14ac:dyDescent="0.25">
      <c r="A14" s="48"/>
      <c r="B14" s="48"/>
      <c r="C14" s="33" t="s">
        <v>58</v>
      </c>
      <c r="D14" s="50"/>
      <c r="E14" s="50"/>
      <c r="F14" s="50"/>
      <c r="G14" s="50"/>
      <c r="H14" s="50"/>
      <c r="I14" s="49"/>
      <c r="J14" s="49"/>
      <c r="K14" s="49"/>
      <c r="L14" s="49"/>
    </row>
    <row r="15" spans="1:12" x14ac:dyDescent="0.25">
      <c r="A15" s="27" t="s">
        <v>38</v>
      </c>
      <c r="B15" s="27" t="s">
        <v>26</v>
      </c>
      <c r="C15" s="33">
        <v>2362</v>
      </c>
      <c r="D15" s="40">
        <v>4101</v>
      </c>
      <c r="E15" s="40" t="s">
        <v>27</v>
      </c>
      <c r="F15" s="40" t="s">
        <v>27</v>
      </c>
      <c r="G15" s="40" t="s">
        <v>27</v>
      </c>
      <c r="H15" s="40" t="s">
        <v>27</v>
      </c>
      <c r="I15" s="40">
        <v>4745</v>
      </c>
      <c r="J15" s="40">
        <v>2</v>
      </c>
      <c r="K15" s="40">
        <v>2</v>
      </c>
      <c r="L15" s="40">
        <f t="shared" si="0"/>
        <v>11212</v>
      </c>
    </row>
    <row r="16" spans="1:12" x14ac:dyDescent="0.25">
      <c r="A16" s="27" t="s">
        <v>39</v>
      </c>
      <c r="B16" s="27" t="s">
        <v>26</v>
      </c>
      <c r="C16" s="33">
        <v>7011</v>
      </c>
      <c r="D16" s="40">
        <v>3061</v>
      </c>
      <c r="E16" s="40">
        <v>1114</v>
      </c>
      <c r="F16" s="40" t="s">
        <v>27</v>
      </c>
      <c r="G16" s="40" t="s">
        <v>27</v>
      </c>
      <c r="H16" s="40" t="s">
        <v>27</v>
      </c>
      <c r="I16" s="40">
        <v>10</v>
      </c>
      <c r="J16" s="40">
        <v>4</v>
      </c>
      <c r="K16" s="40">
        <v>12</v>
      </c>
      <c r="L16" s="40">
        <f t="shared" si="0"/>
        <v>11212</v>
      </c>
    </row>
    <row r="17" spans="1:12" x14ac:dyDescent="0.25">
      <c r="A17" s="27" t="s">
        <v>40</v>
      </c>
      <c r="B17" s="27" t="s">
        <v>26</v>
      </c>
      <c r="C17" s="33">
        <v>7182</v>
      </c>
      <c r="D17" s="40">
        <v>931</v>
      </c>
      <c r="E17" s="40" t="s">
        <v>27</v>
      </c>
      <c r="F17" s="40" t="s">
        <v>27</v>
      </c>
      <c r="G17" s="40" t="s">
        <v>27</v>
      </c>
      <c r="H17" s="40" t="s">
        <v>27</v>
      </c>
      <c r="I17" s="40">
        <v>3089</v>
      </c>
      <c r="J17" s="40">
        <v>10</v>
      </c>
      <c r="K17" s="40">
        <v>0</v>
      </c>
      <c r="L17" s="40">
        <f t="shared" si="0"/>
        <v>11212</v>
      </c>
    </row>
    <row r="18" spans="1:12" x14ac:dyDescent="0.25">
      <c r="A18" s="27" t="s">
        <v>41</v>
      </c>
      <c r="B18" s="27" t="s">
        <v>26</v>
      </c>
      <c r="C18" s="33">
        <v>846</v>
      </c>
      <c r="D18" s="40">
        <v>6330</v>
      </c>
      <c r="E18" s="40" t="s">
        <v>27</v>
      </c>
      <c r="F18" s="40" t="s">
        <v>27</v>
      </c>
      <c r="G18" s="40" t="s">
        <v>27</v>
      </c>
      <c r="H18" s="40" t="s">
        <v>27</v>
      </c>
      <c r="I18" s="40">
        <v>4030</v>
      </c>
      <c r="J18" s="40">
        <v>5</v>
      </c>
      <c r="K18" s="40">
        <v>1</v>
      </c>
      <c r="L18" s="40">
        <f t="shared" si="0"/>
        <v>11212</v>
      </c>
    </row>
    <row r="19" spans="1:12" x14ac:dyDescent="0.25">
      <c r="A19" s="27" t="s">
        <v>42</v>
      </c>
      <c r="B19" s="27" t="s">
        <v>26</v>
      </c>
      <c r="C19" s="33">
        <v>158</v>
      </c>
      <c r="D19" s="40">
        <v>7961</v>
      </c>
      <c r="E19" s="40" t="s">
        <v>27</v>
      </c>
      <c r="F19" s="40" t="s">
        <v>27</v>
      </c>
      <c r="G19" s="40" t="s">
        <v>27</v>
      </c>
      <c r="H19" s="40" t="s">
        <v>27</v>
      </c>
      <c r="I19" s="40">
        <v>3090</v>
      </c>
      <c r="J19" s="40">
        <v>1</v>
      </c>
      <c r="K19" s="40">
        <v>2</v>
      </c>
      <c r="L19" s="40">
        <f t="shared" si="0"/>
        <v>11212</v>
      </c>
    </row>
    <row r="20" spans="1:12" x14ac:dyDescent="0.25">
      <c r="A20" s="27" t="s">
        <v>43</v>
      </c>
      <c r="B20" s="27" t="s">
        <v>26</v>
      </c>
      <c r="C20" s="33">
        <v>10477</v>
      </c>
      <c r="D20" s="40">
        <v>548</v>
      </c>
      <c r="E20" s="40">
        <v>136</v>
      </c>
      <c r="F20" s="40" t="s">
        <v>27</v>
      </c>
      <c r="G20" s="40" t="s">
        <v>27</v>
      </c>
      <c r="H20" s="40" t="s">
        <v>27</v>
      </c>
      <c r="I20" s="40">
        <v>18</v>
      </c>
      <c r="J20" s="40">
        <v>12</v>
      </c>
      <c r="K20" s="40">
        <v>21</v>
      </c>
      <c r="L20" s="40">
        <f t="shared" si="0"/>
        <v>11212</v>
      </c>
    </row>
    <row r="21" spans="1:12" x14ac:dyDescent="0.25">
      <c r="A21" s="27" t="s">
        <v>44</v>
      </c>
      <c r="B21" s="27" t="s">
        <v>26</v>
      </c>
      <c r="C21" s="33">
        <v>1164</v>
      </c>
      <c r="D21" s="40">
        <v>9971</v>
      </c>
      <c r="E21" s="40" t="s">
        <v>27</v>
      </c>
      <c r="F21" s="40" t="s">
        <v>27</v>
      </c>
      <c r="G21" s="40" t="s">
        <v>27</v>
      </c>
      <c r="H21" s="40" t="s">
        <v>27</v>
      </c>
      <c r="I21" s="40">
        <v>18</v>
      </c>
      <c r="J21" s="40">
        <v>38</v>
      </c>
      <c r="K21" s="40">
        <v>21</v>
      </c>
      <c r="L21" s="40">
        <f t="shared" si="0"/>
        <v>11212</v>
      </c>
    </row>
    <row r="22" spans="1:12" x14ac:dyDescent="0.25">
      <c r="A22" s="27" t="s">
        <v>45</v>
      </c>
      <c r="B22" s="27" t="s">
        <v>26</v>
      </c>
      <c r="C22" s="33">
        <v>412</v>
      </c>
      <c r="D22" s="40">
        <v>5393</v>
      </c>
      <c r="E22" s="40" t="s">
        <v>27</v>
      </c>
      <c r="F22" s="40" t="s">
        <v>27</v>
      </c>
      <c r="G22" s="40" t="s">
        <v>27</v>
      </c>
      <c r="H22" s="40" t="s">
        <v>27</v>
      </c>
      <c r="I22" s="40">
        <v>5370</v>
      </c>
      <c r="J22" s="40">
        <v>25</v>
      </c>
      <c r="K22" s="40">
        <v>12</v>
      </c>
      <c r="L22" s="40">
        <f t="shared" si="0"/>
        <v>11212</v>
      </c>
    </row>
    <row r="23" spans="1:12" x14ac:dyDescent="0.25">
      <c r="A23" s="27" t="s">
        <v>46</v>
      </c>
      <c r="B23" s="27" t="s">
        <v>26</v>
      </c>
      <c r="C23" s="33">
        <v>2017</v>
      </c>
      <c r="D23" s="40">
        <v>3757</v>
      </c>
      <c r="E23" s="40">
        <v>3491</v>
      </c>
      <c r="F23" s="40">
        <v>1367</v>
      </c>
      <c r="G23" s="40">
        <v>496</v>
      </c>
      <c r="H23" s="40" t="s">
        <v>27</v>
      </c>
      <c r="I23" s="40">
        <v>19</v>
      </c>
      <c r="J23" s="40">
        <v>36</v>
      </c>
      <c r="K23" s="40">
        <v>29</v>
      </c>
      <c r="L23" s="40">
        <f t="shared" si="0"/>
        <v>11212</v>
      </c>
    </row>
    <row r="24" spans="1:12" x14ac:dyDescent="0.25">
      <c r="A24" s="27" t="s">
        <v>47</v>
      </c>
      <c r="B24" s="27" t="s">
        <v>26</v>
      </c>
      <c r="C24" s="33">
        <v>7014</v>
      </c>
      <c r="D24" s="40">
        <v>4141</v>
      </c>
      <c r="E24" s="40" t="s">
        <v>27</v>
      </c>
      <c r="F24" s="40" t="s">
        <v>27</v>
      </c>
      <c r="G24" s="40" t="s">
        <v>27</v>
      </c>
      <c r="H24" s="40" t="s">
        <v>27</v>
      </c>
      <c r="I24" s="40">
        <v>19</v>
      </c>
      <c r="J24" s="40">
        <v>8</v>
      </c>
      <c r="K24" s="40">
        <v>30</v>
      </c>
      <c r="L24" s="40">
        <f t="shared" si="0"/>
        <v>11212</v>
      </c>
    </row>
    <row r="25" spans="1:12" x14ac:dyDescent="0.25">
      <c r="A25" s="48" t="s">
        <v>48</v>
      </c>
      <c r="B25" s="48" t="s">
        <v>26</v>
      </c>
      <c r="C25" s="33">
        <f>574+1146+1625+1059+912+353+1118+19+21+40+7+11+2+59+5+2+4+2+4+16+1+2+6+2+2+1</f>
        <v>6993</v>
      </c>
      <c r="D25" s="50" t="s">
        <v>27</v>
      </c>
      <c r="E25" s="50" t="s">
        <v>27</v>
      </c>
      <c r="F25" s="50" t="s">
        <v>27</v>
      </c>
      <c r="G25" s="50" t="s">
        <v>27</v>
      </c>
      <c r="H25" s="50" t="s">
        <v>27</v>
      </c>
      <c r="I25" s="49">
        <v>4198</v>
      </c>
      <c r="J25" s="49">
        <v>18</v>
      </c>
      <c r="K25" s="49">
        <v>3</v>
      </c>
      <c r="L25" s="49">
        <f t="shared" si="0"/>
        <v>11212</v>
      </c>
    </row>
    <row r="26" spans="1:12" x14ac:dyDescent="0.25">
      <c r="A26" s="48"/>
      <c r="B26" s="48"/>
      <c r="C26" s="33" t="s">
        <v>58</v>
      </c>
      <c r="D26" s="50"/>
      <c r="E26" s="50"/>
      <c r="F26" s="50"/>
      <c r="G26" s="50"/>
      <c r="H26" s="50"/>
      <c r="I26" s="49"/>
      <c r="J26" s="49"/>
      <c r="K26" s="49"/>
      <c r="L26" s="49"/>
    </row>
    <row r="27" spans="1:12" x14ac:dyDescent="0.25">
      <c r="A27" s="48" t="s">
        <v>49</v>
      </c>
      <c r="B27" s="48" t="s">
        <v>26</v>
      </c>
      <c r="C27" s="33">
        <f>56+29+48+131+402+429+801+815+1030+880+1021+973+801+698+762+651+653+310+265+133+95+68</f>
        <v>11051</v>
      </c>
      <c r="D27" s="50" t="s">
        <v>27</v>
      </c>
      <c r="E27" s="50" t="s">
        <v>27</v>
      </c>
      <c r="F27" s="50" t="s">
        <v>27</v>
      </c>
      <c r="G27" s="50" t="s">
        <v>27</v>
      </c>
      <c r="H27" s="50" t="s">
        <v>27</v>
      </c>
      <c r="I27" s="49">
        <v>21</v>
      </c>
      <c r="J27" s="49">
        <v>92</v>
      </c>
      <c r="K27" s="49">
        <v>48</v>
      </c>
      <c r="L27" s="49">
        <f t="shared" si="0"/>
        <v>11212</v>
      </c>
    </row>
    <row r="28" spans="1:12" x14ac:dyDescent="0.25">
      <c r="A28" s="48"/>
      <c r="B28" s="48"/>
      <c r="C28" s="33" t="s">
        <v>58</v>
      </c>
      <c r="D28" s="50"/>
      <c r="E28" s="50"/>
      <c r="F28" s="50"/>
      <c r="G28" s="50"/>
      <c r="H28" s="50"/>
      <c r="I28" s="49"/>
      <c r="J28" s="49"/>
      <c r="K28" s="49"/>
      <c r="L28" s="49"/>
    </row>
    <row r="29" spans="1:12" x14ac:dyDescent="0.25">
      <c r="A29" s="48" t="s">
        <v>50</v>
      </c>
      <c r="B29" s="48" t="s">
        <v>26</v>
      </c>
      <c r="C29" s="33">
        <f>11212-21-155-239-85</f>
        <v>10712</v>
      </c>
      <c r="D29" s="40">
        <v>85</v>
      </c>
      <c r="E29" s="50" t="s">
        <v>27</v>
      </c>
      <c r="F29" s="50" t="s">
        <v>27</v>
      </c>
      <c r="G29" s="50" t="s">
        <v>27</v>
      </c>
      <c r="H29" s="50" t="s">
        <v>27</v>
      </c>
      <c r="I29" s="49">
        <v>21</v>
      </c>
      <c r="J29" s="49">
        <v>155</v>
      </c>
      <c r="K29" s="49">
        <v>239</v>
      </c>
      <c r="L29" s="49">
        <f t="shared" si="0"/>
        <v>11212</v>
      </c>
    </row>
    <row r="30" spans="1:12" x14ac:dyDescent="0.25">
      <c r="A30" s="48"/>
      <c r="B30" s="48"/>
      <c r="C30" s="33" t="s">
        <v>58</v>
      </c>
      <c r="D30" s="40" t="s">
        <v>59</v>
      </c>
      <c r="E30" s="50"/>
      <c r="F30" s="50"/>
      <c r="G30" s="50"/>
      <c r="H30" s="50"/>
      <c r="I30" s="49"/>
      <c r="J30" s="49"/>
      <c r="K30" s="49"/>
      <c r="L30" s="49"/>
    </row>
    <row r="31" spans="1:12" x14ac:dyDescent="0.25">
      <c r="A31" s="37" t="s">
        <v>51</v>
      </c>
      <c r="B31" s="37" t="s">
        <v>26</v>
      </c>
      <c r="C31" s="36">
        <v>6990</v>
      </c>
      <c r="D31" s="41">
        <v>3454</v>
      </c>
      <c r="E31" s="41">
        <v>452</v>
      </c>
      <c r="F31" s="41" t="s">
        <v>27</v>
      </c>
      <c r="G31" s="41" t="s">
        <v>27</v>
      </c>
      <c r="H31" s="41" t="s">
        <v>27</v>
      </c>
      <c r="I31" s="41">
        <v>21</v>
      </c>
      <c r="J31" s="41">
        <v>155</v>
      </c>
      <c r="K31" s="41">
        <v>140</v>
      </c>
      <c r="L31" s="41">
        <f t="shared" si="0"/>
        <v>11212</v>
      </c>
    </row>
    <row r="32" spans="1:12" ht="15.75" thickBot="1" x14ac:dyDescent="0.3">
      <c r="A32" s="30" t="s">
        <v>52</v>
      </c>
      <c r="B32" s="30" t="s">
        <v>26</v>
      </c>
      <c r="C32" s="34">
        <v>1116</v>
      </c>
      <c r="D32" s="42">
        <v>2038</v>
      </c>
      <c r="E32" s="42">
        <v>359</v>
      </c>
      <c r="F32" s="42" t="s">
        <v>27</v>
      </c>
      <c r="G32" s="42" t="s">
        <v>27</v>
      </c>
      <c r="H32" s="42" t="s">
        <v>27</v>
      </c>
      <c r="I32" s="43">
        <v>6818</v>
      </c>
      <c r="J32" s="43">
        <v>599</v>
      </c>
      <c r="K32" s="43">
        <v>282</v>
      </c>
      <c r="L32" s="42">
        <f t="shared" si="0"/>
        <v>11212</v>
      </c>
    </row>
    <row r="33" spans="1:12" ht="25.5" customHeight="1" thickTop="1" x14ac:dyDescent="0.25">
      <c r="A33" s="29" t="s">
        <v>13</v>
      </c>
      <c r="B33" s="28" t="s">
        <v>14</v>
      </c>
      <c r="C33" s="28" t="s">
        <v>15</v>
      </c>
      <c r="D33" s="28" t="s">
        <v>16</v>
      </c>
      <c r="E33" s="28" t="s">
        <v>17</v>
      </c>
      <c r="F33" s="35"/>
      <c r="G33" s="35"/>
      <c r="H33" s="28"/>
      <c r="I33" s="28" t="s">
        <v>22</v>
      </c>
      <c r="J33" s="28" t="s">
        <v>23</v>
      </c>
      <c r="K33" s="28" t="s">
        <v>24</v>
      </c>
      <c r="L33" s="28" t="s">
        <v>0</v>
      </c>
    </row>
    <row r="34" spans="1:12" x14ac:dyDescent="0.25">
      <c r="A34" s="26" t="s">
        <v>53</v>
      </c>
      <c r="B34" s="26" t="s">
        <v>26</v>
      </c>
      <c r="C34" s="32">
        <v>10968</v>
      </c>
      <c r="D34" s="32">
        <v>40</v>
      </c>
      <c r="E34" s="32">
        <v>43</v>
      </c>
      <c r="H34" s="32"/>
      <c r="I34" s="33">
        <v>161</v>
      </c>
      <c r="J34" s="32">
        <v>0</v>
      </c>
      <c r="K34" s="32">
        <v>0</v>
      </c>
      <c r="L34" s="32">
        <f>SUM(C34:K34)</f>
        <v>11212</v>
      </c>
    </row>
    <row r="35" spans="1:12" x14ac:dyDescent="0.25">
      <c r="A35" s="26" t="s">
        <v>54</v>
      </c>
      <c r="B35" s="26" t="s">
        <v>26</v>
      </c>
      <c r="C35" s="32">
        <v>10610</v>
      </c>
      <c r="D35" s="32">
        <v>53</v>
      </c>
      <c r="E35" s="32">
        <v>49</v>
      </c>
      <c r="H35" s="32"/>
      <c r="I35" s="33">
        <v>500</v>
      </c>
      <c r="J35" s="32">
        <v>0</v>
      </c>
      <c r="K35" s="32">
        <v>0</v>
      </c>
      <c r="L35" s="32">
        <f>SUM(C35:K35)</f>
        <v>11212</v>
      </c>
    </row>
    <row r="36" spans="1:12" x14ac:dyDescent="0.25">
      <c r="A36" s="26"/>
      <c r="B36" s="26"/>
      <c r="C36" s="32"/>
      <c r="D36" s="32"/>
      <c r="E36" s="32"/>
      <c r="H36" s="32"/>
      <c r="I36" s="33"/>
      <c r="J36" s="32"/>
      <c r="K36" s="32"/>
      <c r="L36" s="32"/>
    </row>
    <row r="37" spans="1:12" x14ac:dyDescent="0.25">
      <c r="A37" s="26" t="s">
        <v>55</v>
      </c>
      <c r="B37" s="32">
        <v>11212</v>
      </c>
      <c r="C37" s="32"/>
      <c r="D37" s="32"/>
      <c r="E37" s="32"/>
      <c r="F37" s="32"/>
      <c r="G37" s="32"/>
      <c r="H37" s="32"/>
      <c r="I37" s="32"/>
      <c r="J37" s="32"/>
      <c r="K37" s="32"/>
    </row>
    <row r="38" spans="1:12" x14ac:dyDescent="0.25">
      <c r="A38" s="26" t="s">
        <v>57</v>
      </c>
      <c r="B38" s="32">
        <v>120719</v>
      </c>
      <c r="C38" s="32"/>
      <c r="D38" s="32"/>
      <c r="E38" s="32"/>
      <c r="F38" s="32"/>
      <c r="G38" s="32"/>
      <c r="H38" s="32"/>
      <c r="I38" s="32"/>
      <c r="J38" s="32"/>
      <c r="K38" s="32"/>
    </row>
    <row r="39" spans="1:12" x14ac:dyDescent="0.25">
      <c r="A39" s="30" t="s">
        <v>56</v>
      </c>
      <c r="B39" s="34">
        <v>11212</v>
      </c>
      <c r="C39" s="34"/>
      <c r="D39" s="34"/>
      <c r="E39" s="34"/>
      <c r="F39" s="34"/>
      <c r="G39" s="34"/>
      <c r="H39" s="34"/>
      <c r="I39" s="34"/>
      <c r="J39" s="34"/>
      <c r="K39" s="34"/>
      <c r="L39" s="31"/>
    </row>
  </sheetData>
  <mergeCells count="55">
    <mergeCell ref="E13:E14"/>
    <mergeCell ref="D13:D14"/>
    <mergeCell ref="D25:D26"/>
    <mergeCell ref="E25:E26"/>
    <mergeCell ref="F25:F26"/>
    <mergeCell ref="G25:G26"/>
    <mergeCell ref="K7:K8"/>
    <mergeCell ref="K13:K14"/>
    <mergeCell ref="D7:D8"/>
    <mergeCell ref="E7:E8"/>
    <mergeCell ref="F7:F8"/>
    <mergeCell ref="G7:G8"/>
    <mergeCell ref="H7:H8"/>
    <mergeCell ref="H13:H14"/>
    <mergeCell ref="G13:G14"/>
    <mergeCell ref="F13:F14"/>
    <mergeCell ref="I25:I26"/>
    <mergeCell ref="H25:H26"/>
    <mergeCell ref="I13:I14"/>
    <mergeCell ref="J13:J14"/>
    <mergeCell ref="J25:J26"/>
    <mergeCell ref="I27:I28"/>
    <mergeCell ref="I29:I30"/>
    <mergeCell ref="J29:J30"/>
    <mergeCell ref="J27:J28"/>
    <mergeCell ref="D27:D28"/>
    <mergeCell ref="E27:E28"/>
    <mergeCell ref="F27:F28"/>
    <mergeCell ref="G27:G28"/>
    <mergeCell ref="H27:H28"/>
    <mergeCell ref="E29:E30"/>
    <mergeCell ref="F29:F30"/>
    <mergeCell ref="G29:G30"/>
    <mergeCell ref="H29:H30"/>
    <mergeCell ref="L13:L14"/>
    <mergeCell ref="L25:L26"/>
    <mergeCell ref="L27:L28"/>
    <mergeCell ref="L29:L30"/>
    <mergeCell ref="K29:K30"/>
    <mergeCell ref="K27:K28"/>
    <mergeCell ref="K25:K26"/>
    <mergeCell ref="B13:B14"/>
    <mergeCell ref="A13:A14"/>
    <mergeCell ref="A25:A26"/>
    <mergeCell ref="A27:A28"/>
    <mergeCell ref="A29:A30"/>
    <mergeCell ref="B29:B30"/>
    <mergeCell ref="B27:B28"/>
    <mergeCell ref="B25:B26"/>
    <mergeCell ref="A1:L1"/>
    <mergeCell ref="A7:A8"/>
    <mergeCell ref="B7:B8"/>
    <mergeCell ref="I7:I8"/>
    <mergeCell ref="J7:J8"/>
    <mergeCell ref="L7:L8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zoomScaleNormal="100" workbookViewId="0">
      <selection sqref="A1:J1"/>
    </sheetView>
  </sheetViews>
  <sheetFormatPr defaultRowHeight="15" x14ac:dyDescent="0.25"/>
  <cols>
    <col min="1" max="1" width="40.7109375" style="5" customWidth="1"/>
    <col min="2" max="5" width="10.7109375" style="1" customWidth="1"/>
    <col min="6" max="6" width="3.7109375" style="1" customWidth="1"/>
    <col min="7" max="10" width="10.7109375" style="1" customWidth="1"/>
    <col min="11" max="16384" width="9.140625" style="5"/>
  </cols>
  <sheetData>
    <row r="1" spans="1:11" ht="35.25" customHeight="1" thickBot="1" x14ac:dyDescent="0.3">
      <c r="A1" s="44" t="s">
        <v>68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ht="33" customHeight="1" thickTop="1" x14ac:dyDescent="0.25">
      <c r="A2" s="3"/>
      <c r="B2" s="47" t="s">
        <v>9</v>
      </c>
      <c r="C2" s="47"/>
      <c r="D2" s="47"/>
      <c r="E2" s="47"/>
      <c r="F2" s="23"/>
      <c r="G2" s="47" t="s">
        <v>10</v>
      </c>
      <c r="H2" s="47"/>
      <c r="I2" s="47"/>
      <c r="J2" s="47"/>
    </row>
    <row r="3" spans="1:11" s="22" customFormat="1" ht="51" x14ac:dyDescent="0.2">
      <c r="A3" s="19"/>
      <c r="B3" s="38" t="s">
        <v>4</v>
      </c>
      <c r="C3" s="38" t="s">
        <v>66</v>
      </c>
      <c r="D3" s="38" t="s">
        <v>62</v>
      </c>
      <c r="E3" s="38" t="s">
        <v>63</v>
      </c>
      <c r="F3" s="38"/>
      <c r="G3" s="38" t="s">
        <v>4</v>
      </c>
      <c r="H3" s="38" t="s">
        <v>66</v>
      </c>
      <c r="I3" s="38" t="s">
        <v>62</v>
      </c>
      <c r="J3" s="38" t="s">
        <v>63</v>
      </c>
      <c r="K3" s="21"/>
    </row>
    <row r="4" spans="1:11" x14ac:dyDescent="0.25">
      <c r="A4" s="4"/>
      <c r="B4" s="2"/>
      <c r="C4" s="2"/>
      <c r="D4" s="2"/>
      <c r="E4" s="2"/>
      <c r="F4" s="2"/>
      <c r="G4" s="2"/>
      <c r="H4" s="2"/>
      <c r="I4" s="2"/>
      <c r="J4" s="2"/>
    </row>
    <row r="5" spans="1:11" x14ac:dyDescent="0.25">
      <c r="A5" s="11" t="s">
        <v>1</v>
      </c>
      <c r="B5" s="7">
        <v>64.412417000000005</v>
      </c>
      <c r="C5" s="7">
        <v>0.5789976</v>
      </c>
      <c r="D5" s="16">
        <v>63.454470000000001</v>
      </c>
      <c r="E5" s="13">
        <v>65.370369999999994</v>
      </c>
      <c r="F5" s="13"/>
      <c r="G5" s="7">
        <v>67.651343999999995</v>
      </c>
      <c r="H5" s="7">
        <v>0.56912660000000004</v>
      </c>
      <c r="I5" s="13">
        <v>66.709729999999993</v>
      </c>
      <c r="J5" s="13">
        <v>68.592960000000005</v>
      </c>
    </row>
    <row r="6" spans="1:11" x14ac:dyDescent="0.25">
      <c r="A6" s="11" t="s">
        <v>2</v>
      </c>
      <c r="B6" s="7">
        <v>6.9463800000000004</v>
      </c>
      <c r="C6" s="7">
        <v>0.28730820000000001</v>
      </c>
      <c r="D6" s="16">
        <v>6.471031</v>
      </c>
      <c r="E6" s="13">
        <v>7.4217300000000002</v>
      </c>
      <c r="F6" s="13"/>
      <c r="G6" s="7">
        <v>29.444737</v>
      </c>
      <c r="H6" s="7">
        <v>1.0401</v>
      </c>
      <c r="I6" s="13">
        <v>27.7239</v>
      </c>
      <c r="J6" s="13">
        <v>31.165579999999999</v>
      </c>
    </row>
    <row r="7" spans="1:11" x14ac:dyDescent="0.25">
      <c r="A7" s="11" t="s">
        <v>3</v>
      </c>
      <c r="B7" s="7">
        <v>16.897523</v>
      </c>
      <c r="C7" s="7">
        <v>0.62526979999999999</v>
      </c>
      <c r="D7" s="16">
        <v>15.863020000000001</v>
      </c>
      <c r="E7" s="15">
        <v>17.932030000000001</v>
      </c>
      <c r="F7" s="15"/>
      <c r="G7" s="7">
        <v>31.148326999999998</v>
      </c>
      <c r="H7" s="7">
        <v>1.0956090000000001</v>
      </c>
      <c r="I7" s="15">
        <v>29.335650000000001</v>
      </c>
      <c r="J7" s="15">
        <v>32.961010000000002</v>
      </c>
    </row>
    <row r="8" spans="1:11" x14ac:dyDescent="0.25">
      <c r="A8" s="11" t="s">
        <v>7</v>
      </c>
      <c r="B8" s="7"/>
      <c r="C8" s="7"/>
      <c r="D8" s="16"/>
      <c r="E8" s="15"/>
      <c r="F8" s="15"/>
      <c r="G8" s="7"/>
      <c r="H8" s="7"/>
      <c r="I8" s="15"/>
      <c r="J8" s="15"/>
    </row>
    <row r="9" spans="1:11" ht="15" customHeight="1" x14ac:dyDescent="0.25">
      <c r="A9" s="10" t="s">
        <v>6</v>
      </c>
      <c r="B9" s="7">
        <v>88.227457619000006</v>
      </c>
      <c r="C9" s="7">
        <v>0.87933779999999995</v>
      </c>
      <c r="D9" s="16">
        <v>86.772599999999997</v>
      </c>
      <c r="E9" s="14">
        <v>89.682320000000004</v>
      </c>
      <c r="F9" s="14"/>
      <c r="G9" s="7">
        <v>89.175581590999997</v>
      </c>
      <c r="H9" s="7">
        <v>0.87382389999999999</v>
      </c>
      <c r="I9" s="15">
        <v>87.729849999999999</v>
      </c>
      <c r="J9" s="14">
        <v>90.621319999999997</v>
      </c>
    </row>
    <row r="10" spans="1:11" x14ac:dyDescent="0.25">
      <c r="A10" s="10"/>
      <c r="B10" s="15"/>
      <c r="C10" s="16"/>
      <c r="D10" s="15"/>
      <c r="E10" s="14"/>
      <c r="F10" s="14"/>
      <c r="G10" s="15"/>
      <c r="H10" s="15"/>
      <c r="I10" s="15"/>
      <c r="J10" s="14"/>
    </row>
    <row r="11" spans="1:11" x14ac:dyDescent="0.25">
      <c r="A11" s="12" t="s">
        <v>60</v>
      </c>
      <c r="B11" s="14"/>
      <c r="C11" s="14"/>
      <c r="D11" s="14"/>
      <c r="E11" s="15"/>
      <c r="F11" s="15"/>
      <c r="G11" s="15"/>
      <c r="H11" s="15"/>
      <c r="I11" s="14"/>
      <c r="J11" s="14"/>
    </row>
    <row r="12" spans="1:11" x14ac:dyDescent="0.25">
      <c r="A12" s="11" t="s">
        <v>1</v>
      </c>
      <c r="B12" s="7">
        <v>66.885382000000007</v>
      </c>
      <c r="C12" s="7">
        <v>0.89283869999999999</v>
      </c>
      <c r="D12" s="15">
        <v>65.408190000000005</v>
      </c>
      <c r="E12" s="15">
        <v>68.362579999999994</v>
      </c>
      <c r="F12" s="15"/>
      <c r="G12" s="7">
        <v>70.237319999999997</v>
      </c>
      <c r="H12" s="7">
        <v>0.85115560000000001</v>
      </c>
      <c r="I12" s="14">
        <v>68.829089999999994</v>
      </c>
      <c r="J12" s="14">
        <v>71.64555</v>
      </c>
    </row>
    <row r="13" spans="1:11" x14ac:dyDescent="0.25">
      <c r="A13" s="11" t="s">
        <v>2</v>
      </c>
      <c r="B13" s="7">
        <v>7.7911510000000002</v>
      </c>
      <c r="C13" s="7">
        <v>0.39342830000000001</v>
      </c>
      <c r="D13" s="15">
        <v>7.1402260000000002</v>
      </c>
      <c r="E13" s="15">
        <v>8.4420750000000009</v>
      </c>
      <c r="F13" s="15"/>
      <c r="G13" s="7">
        <v>30.051456000000002</v>
      </c>
      <c r="H13" s="7">
        <v>1.2292149999999999</v>
      </c>
      <c r="I13" s="14">
        <v>28.01773</v>
      </c>
      <c r="J13" s="14">
        <v>32.085189999999997</v>
      </c>
    </row>
    <row r="14" spans="1:11" x14ac:dyDescent="0.25">
      <c r="A14" s="11" t="s">
        <v>3</v>
      </c>
      <c r="B14" s="7">
        <v>16.378093</v>
      </c>
      <c r="C14" s="7">
        <v>0.81516549999999999</v>
      </c>
      <c r="D14" s="15">
        <v>15.02941</v>
      </c>
      <c r="E14" s="15">
        <v>17.726780000000002</v>
      </c>
      <c r="F14" s="15"/>
      <c r="G14" s="7">
        <v>32.312517</v>
      </c>
      <c r="H14" s="7">
        <v>1.5829359999999999</v>
      </c>
      <c r="I14" s="14">
        <v>39.693559999999998</v>
      </c>
      <c r="J14" s="14">
        <v>34.931469999999997</v>
      </c>
    </row>
    <row r="15" spans="1:11" x14ac:dyDescent="0.25">
      <c r="A15" s="11" t="s">
        <v>7</v>
      </c>
      <c r="B15" s="7"/>
      <c r="C15" s="7"/>
      <c r="D15" s="15"/>
      <c r="E15" s="15"/>
      <c r="F15" s="15"/>
      <c r="G15" s="7"/>
      <c r="H15" s="7"/>
      <c r="I15" s="14"/>
      <c r="J15" s="14"/>
    </row>
    <row r="16" spans="1:11" ht="15" customHeight="1" x14ac:dyDescent="0.25">
      <c r="A16" s="10" t="s">
        <v>6</v>
      </c>
      <c r="B16" s="7">
        <v>91.028417363000003</v>
      </c>
      <c r="C16" s="7">
        <v>1.2920799999999999</v>
      </c>
      <c r="D16" s="15">
        <v>88.890680000000003</v>
      </c>
      <c r="E16" s="15">
        <v>93.166150000000002</v>
      </c>
      <c r="F16" s="15"/>
      <c r="G16" s="7">
        <v>92.009222320000006</v>
      </c>
      <c r="H16" s="7">
        <v>1.2565139999999999</v>
      </c>
      <c r="I16" s="14">
        <v>89.930329999999998</v>
      </c>
      <c r="J16" s="14">
        <v>94.088120000000004</v>
      </c>
    </row>
    <row r="17" spans="1:10" x14ac:dyDescent="0.25">
      <c r="A17" s="11"/>
      <c r="B17" s="14"/>
      <c r="C17" s="14"/>
      <c r="D17" s="14"/>
      <c r="E17" s="15"/>
      <c r="F17" s="15"/>
      <c r="G17" s="15"/>
      <c r="H17" s="15"/>
      <c r="I17" s="14"/>
      <c r="J17" s="14"/>
    </row>
    <row r="18" spans="1:10" x14ac:dyDescent="0.25">
      <c r="A18" s="12" t="s">
        <v>61</v>
      </c>
      <c r="B18" s="14"/>
      <c r="C18" s="14"/>
      <c r="D18" s="14"/>
      <c r="E18" s="15"/>
      <c r="F18" s="15"/>
      <c r="G18" s="15"/>
      <c r="H18" s="15"/>
      <c r="I18" s="14"/>
      <c r="J18" s="14"/>
    </row>
    <row r="19" spans="1:10" x14ac:dyDescent="0.25">
      <c r="A19" s="11" t="s">
        <v>1</v>
      </c>
      <c r="B19" s="7">
        <v>62.104281</v>
      </c>
      <c r="C19" s="7">
        <v>0.71459099999999998</v>
      </c>
      <c r="D19" s="7">
        <v>60.921999999999997</v>
      </c>
      <c r="E19" s="15">
        <v>63.286569999999998</v>
      </c>
      <c r="F19" s="15"/>
      <c r="G19" s="7">
        <v>65.236975999999999</v>
      </c>
      <c r="H19" s="7">
        <v>0.72479780000000005</v>
      </c>
      <c r="I19" s="15">
        <v>64.037800000000004</v>
      </c>
      <c r="J19" s="15">
        <v>66.436149999999998</v>
      </c>
    </row>
    <row r="20" spans="1:10" x14ac:dyDescent="0.25">
      <c r="A20" s="11" t="s">
        <v>2</v>
      </c>
      <c r="B20" s="7">
        <v>6.157915</v>
      </c>
      <c r="C20" s="7">
        <v>0.40959960000000001</v>
      </c>
      <c r="D20" s="7">
        <v>5.4802359999999997</v>
      </c>
      <c r="E20" s="15">
        <v>6.8355949999999996</v>
      </c>
      <c r="F20" s="15"/>
      <c r="G20" s="7">
        <v>28.759077999999999</v>
      </c>
      <c r="H20" s="7">
        <v>1.694974</v>
      </c>
      <c r="I20" s="15">
        <v>25.954750000000001</v>
      </c>
      <c r="J20" s="15">
        <v>31.563400000000001</v>
      </c>
    </row>
    <row r="21" spans="1:10" x14ac:dyDescent="0.25">
      <c r="A21" s="11" t="s">
        <v>3</v>
      </c>
      <c r="B21" s="7">
        <v>17.382332000000002</v>
      </c>
      <c r="C21" s="7">
        <v>0.90831340000000005</v>
      </c>
      <c r="D21" s="7">
        <v>15.879530000000001</v>
      </c>
      <c r="E21" s="15">
        <v>18.88513</v>
      </c>
      <c r="F21" s="15"/>
      <c r="G21" s="7">
        <v>30.191707999999998</v>
      </c>
      <c r="H21" s="7">
        <v>1.521827</v>
      </c>
      <c r="I21" s="15">
        <v>27.673860000000001</v>
      </c>
      <c r="J21" s="15">
        <v>32.709560000000003</v>
      </c>
    </row>
    <row r="22" spans="1:10" x14ac:dyDescent="0.25">
      <c r="A22" s="6" t="s">
        <v>7</v>
      </c>
      <c r="B22" s="7"/>
      <c r="C22" s="7"/>
      <c r="D22" s="7"/>
      <c r="E22" s="15"/>
      <c r="F22" s="15"/>
      <c r="G22" s="7"/>
      <c r="H22" s="7"/>
      <c r="I22" s="15"/>
      <c r="J22" s="15"/>
    </row>
    <row r="23" spans="1:10" ht="15" customHeight="1" x14ac:dyDescent="0.25">
      <c r="A23" s="9" t="s">
        <v>6</v>
      </c>
      <c r="B23" s="8">
        <v>85.613187952999994</v>
      </c>
      <c r="C23" s="8">
        <v>1.1653830000000001</v>
      </c>
      <c r="D23" s="8">
        <v>83.685069999999996</v>
      </c>
      <c r="E23" s="18">
        <v>87.541309999999996</v>
      </c>
      <c r="F23" s="18"/>
      <c r="G23" s="8">
        <v>86.530952623000005</v>
      </c>
      <c r="H23" s="8">
        <v>1.1809879999999999</v>
      </c>
      <c r="I23" s="17">
        <v>84.577020000000005</v>
      </c>
      <c r="J23" s="18">
        <v>88.484889999999993</v>
      </c>
    </row>
    <row r="24" spans="1:10" ht="45" customHeight="1" x14ac:dyDescent="0.25">
      <c r="A24" s="45" t="s">
        <v>11</v>
      </c>
      <c r="B24" s="45"/>
      <c r="C24" s="45"/>
      <c r="D24" s="45"/>
      <c r="E24" s="45"/>
      <c r="F24" s="45"/>
      <c r="G24" s="45"/>
      <c r="H24" s="45"/>
      <c r="I24" s="45"/>
      <c r="J24" s="45"/>
    </row>
    <row r="25" spans="1:10" x14ac:dyDescent="0.25">
      <c r="A25" s="45" t="s">
        <v>64</v>
      </c>
      <c r="B25" s="45"/>
      <c r="C25" s="45"/>
      <c r="D25" s="45"/>
      <c r="E25" s="45"/>
      <c r="F25" s="45"/>
      <c r="G25" s="45"/>
      <c r="H25" s="45"/>
      <c r="I25" s="45"/>
      <c r="J25" s="45"/>
    </row>
    <row r="26" spans="1:10" x14ac:dyDescent="0.25">
      <c r="A26" s="46" t="s">
        <v>12</v>
      </c>
      <c r="B26" s="46"/>
      <c r="C26" s="46"/>
      <c r="D26" s="46"/>
      <c r="E26" s="46"/>
      <c r="F26" s="46"/>
      <c r="G26" s="46"/>
      <c r="H26" s="46"/>
      <c r="I26" s="46"/>
      <c r="J26" s="46"/>
    </row>
  </sheetData>
  <mergeCells count="6">
    <mergeCell ref="A26:J26"/>
    <mergeCell ref="A1:J1"/>
    <mergeCell ref="B2:E2"/>
    <mergeCell ref="G2:J2"/>
    <mergeCell ref="A24:J24"/>
    <mergeCell ref="A25:J25"/>
  </mergeCells>
  <pageMargins left="0.25" right="0.25" top="0.75" bottom="0.75" header="0.3" footer="0.3"/>
  <pageSetup orientation="landscape" r:id="rId1"/>
  <headerFooter>
    <oddHeader>&amp;C&amp;"-,Bold"Internal Use Only--Pre-release estimates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workbookViewId="0">
      <selection sqref="A1:L1"/>
    </sheetView>
  </sheetViews>
  <sheetFormatPr defaultRowHeight="15" x14ac:dyDescent="0.25"/>
  <cols>
    <col min="1" max="1" width="24.85546875" bestFit="1" customWidth="1"/>
    <col min="2" max="3" width="9.7109375" customWidth="1"/>
    <col min="4" max="4" width="10.7109375" customWidth="1"/>
    <col min="5" max="12" width="9.7109375" customWidth="1"/>
  </cols>
  <sheetData>
    <row r="1" spans="1:12" ht="35.25" customHeight="1" thickBot="1" x14ac:dyDescent="0.3">
      <c r="A1" s="44" t="s">
        <v>69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5.5" customHeight="1" thickTop="1" x14ac:dyDescent="0.25">
      <c r="A2" s="29" t="s">
        <v>13</v>
      </c>
      <c r="B2" s="28" t="s">
        <v>14</v>
      </c>
      <c r="C2" s="28" t="s">
        <v>16</v>
      </c>
      <c r="D2" s="28" t="s">
        <v>17</v>
      </c>
      <c r="E2" s="28" t="s">
        <v>18</v>
      </c>
      <c r="F2" s="28" t="s">
        <v>19</v>
      </c>
      <c r="G2" s="28" t="s">
        <v>20</v>
      </c>
      <c r="H2" s="28" t="s">
        <v>21</v>
      </c>
      <c r="I2" s="28" t="s">
        <v>22</v>
      </c>
      <c r="J2" s="28" t="s">
        <v>23</v>
      </c>
      <c r="K2" s="28" t="s">
        <v>24</v>
      </c>
      <c r="L2" s="28" t="s">
        <v>0</v>
      </c>
    </row>
    <row r="3" spans="1:12" x14ac:dyDescent="0.25">
      <c r="A3" s="26" t="s">
        <v>25</v>
      </c>
      <c r="B3" s="26" t="s">
        <v>26</v>
      </c>
      <c r="C3" s="39">
        <v>5803</v>
      </c>
      <c r="D3" s="39">
        <v>4762</v>
      </c>
      <c r="E3" s="39" t="s">
        <v>27</v>
      </c>
      <c r="F3" s="39" t="s">
        <v>27</v>
      </c>
      <c r="G3" s="39" t="s">
        <v>27</v>
      </c>
      <c r="H3" s="39" t="s">
        <v>27</v>
      </c>
      <c r="I3" s="39">
        <v>0</v>
      </c>
      <c r="J3" s="39">
        <v>53</v>
      </c>
      <c r="K3" s="39">
        <v>8</v>
      </c>
      <c r="L3" s="39">
        <f>SUM(C3:K3)</f>
        <v>10626</v>
      </c>
    </row>
    <row r="4" spans="1:12" x14ac:dyDescent="0.25">
      <c r="A4" s="26" t="s">
        <v>28</v>
      </c>
      <c r="B4" s="26" t="s">
        <v>26</v>
      </c>
      <c r="C4" s="39">
        <v>6943</v>
      </c>
      <c r="D4" s="39">
        <v>3671</v>
      </c>
      <c r="E4" s="39" t="s">
        <v>27</v>
      </c>
      <c r="F4" s="39" t="s">
        <v>27</v>
      </c>
      <c r="G4" s="39" t="s">
        <v>27</v>
      </c>
      <c r="H4" s="39" t="s">
        <v>27</v>
      </c>
      <c r="I4" s="39">
        <v>0</v>
      </c>
      <c r="J4" s="39">
        <v>10</v>
      </c>
      <c r="K4" s="39">
        <v>2</v>
      </c>
      <c r="L4" s="39">
        <f t="shared" ref="L4:L32" si="0">SUM(C4:K4)</f>
        <v>10626</v>
      </c>
    </row>
    <row r="5" spans="1:12" x14ac:dyDescent="0.25">
      <c r="A5" s="26" t="s">
        <v>29</v>
      </c>
      <c r="B5" s="26" t="s">
        <v>26</v>
      </c>
      <c r="C5" s="39">
        <v>2560</v>
      </c>
      <c r="D5" s="39">
        <v>4375</v>
      </c>
      <c r="E5" s="39" t="s">
        <v>27</v>
      </c>
      <c r="F5" s="39" t="s">
        <v>27</v>
      </c>
      <c r="G5" s="39" t="s">
        <v>27</v>
      </c>
      <c r="H5" s="39" t="s">
        <v>27</v>
      </c>
      <c r="I5" s="39">
        <v>3683</v>
      </c>
      <c r="J5" s="39">
        <v>7</v>
      </c>
      <c r="K5" s="39">
        <v>1</v>
      </c>
      <c r="L5" s="39">
        <f t="shared" si="0"/>
        <v>10626</v>
      </c>
    </row>
    <row r="6" spans="1:12" x14ac:dyDescent="0.25">
      <c r="A6" s="27" t="s">
        <v>30</v>
      </c>
      <c r="B6" s="27" t="s">
        <v>26</v>
      </c>
      <c r="C6" s="40">
        <v>918</v>
      </c>
      <c r="D6" s="40">
        <v>1558</v>
      </c>
      <c r="E6" s="40">
        <v>77</v>
      </c>
      <c r="F6" s="40" t="s">
        <v>27</v>
      </c>
      <c r="G6" s="40" t="s">
        <v>27</v>
      </c>
      <c r="H6" s="40" t="s">
        <v>27</v>
      </c>
      <c r="I6" s="40">
        <v>8066</v>
      </c>
      <c r="J6" s="40">
        <v>7</v>
      </c>
      <c r="K6" s="40"/>
      <c r="L6" s="40">
        <f t="shared" si="0"/>
        <v>10626</v>
      </c>
    </row>
    <row r="7" spans="1:12" s="25" customFormat="1" x14ac:dyDescent="0.25">
      <c r="A7" s="48" t="s">
        <v>31</v>
      </c>
      <c r="B7" s="48" t="s">
        <v>32</v>
      </c>
      <c r="C7" s="40">
        <f>116694-108666-64</f>
        <v>7964</v>
      </c>
      <c r="D7" s="50" t="s">
        <v>27</v>
      </c>
      <c r="E7" s="50" t="s">
        <v>27</v>
      </c>
      <c r="F7" s="50" t="s">
        <v>27</v>
      </c>
      <c r="G7" s="50" t="s">
        <v>27</v>
      </c>
      <c r="H7" s="50" t="s">
        <v>27</v>
      </c>
      <c r="I7" s="49">
        <v>108666</v>
      </c>
      <c r="J7" s="49">
        <v>64</v>
      </c>
      <c r="K7" s="49">
        <v>0</v>
      </c>
      <c r="L7" s="49">
        <f t="shared" si="0"/>
        <v>116694</v>
      </c>
    </row>
    <row r="8" spans="1:12" s="25" customFormat="1" x14ac:dyDescent="0.25">
      <c r="A8" s="48"/>
      <c r="B8" s="48"/>
      <c r="C8" s="40" t="s">
        <v>58</v>
      </c>
      <c r="D8" s="50"/>
      <c r="E8" s="50"/>
      <c r="F8" s="50"/>
      <c r="G8" s="50"/>
      <c r="H8" s="50"/>
      <c r="I8" s="49"/>
      <c r="J8" s="49"/>
      <c r="K8" s="49"/>
      <c r="L8" s="49"/>
    </row>
    <row r="9" spans="1:12" x14ac:dyDescent="0.25">
      <c r="A9" s="27" t="s">
        <v>33</v>
      </c>
      <c r="B9" s="27" t="s">
        <v>26</v>
      </c>
      <c r="C9" s="40">
        <v>6631</v>
      </c>
      <c r="D9" s="40">
        <v>2796</v>
      </c>
      <c r="E9" s="40">
        <v>1195</v>
      </c>
      <c r="F9" s="40" t="s">
        <v>27</v>
      </c>
      <c r="G9" s="40" t="s">
        <v>27</v>
      </c>
      <c r="H9" s="40" t="s">
        <v>27</v>
      </c>
      <c r="I9" s="40">
        <v>0</v>
      </c>
      <c r="J9" s="40">
        <v>2</v>
      </c>
      <c r="K9" s="40">
        <v>2</v>
      </c>
      <c r="L9" s="40">
        <f t="shared" si="0"/>
        <v>10626</v>
      </c>
    </row>
    <row r="10" spans="1:12" x14ac:dyDescent="0.25">
      <c r="A10" s="27" t="s">
        <v>34</v>
      </c>
      <c r="B10" s="27" t="s">
        <v>26</v>
      </c>
      <c r="C10" s="40">
        <v>5369</v>
      </c>
      <c r="D10" s="40">
        <v>1789</v>
      </c>
      <c r="E10" s="40">
        <v>318</v>
      </c>
      <c r="F10" s="40">
        <v>33</v>
      </c>
      <c r="G10" s="40">
        <v>212</v>
      </c>
      <c r="H10" s="40" t="s">
        <v>27</v>
      </c>
      <c r="I10" s="40">
        <v>2797</v>
      </c>
      <c r="J10" s="40">
        <v>98</v>
      </c>
      <c r="K10" s="40">
        <v>10</v>
      </c>
      <c r="L10" s="40">
        <f t="shared" si="0"/>
        <v>10626</v>
      </c>
    </row>
    <row r="11" spans="1:12" x14ac:dyDescent="0.25">
      <c r="A11" s="27" t="s">
        <v>35</v>
      </c>
      <c r="B11" s="27" t="s">
        <v>26</v>
      </c>
      <c r="C11" s="40">
        <v>2273</v>
      </c>
      <c r="D11" s="40">
        <v>2921</v>
      </c>
      <c r="E11" s="40">
        <v>1072</v>
      </c>
      <c r="F11" s="40">
        <v>721</v>
      </c>
      <c r="G11" s="40">
        <v>177</v>
      </c>
      <c r="H11" s="40">
        <v>420</v>
      </c>
      <c r="I11" s="40">
        <v>2905</v>
      </c>
      <c r="J11" s="40">
        <v>133</v>
      </c>
      <c r="K11" s="40">
        <v>4</v>
      </c>
      <c r="L11" s="40">
        <f t="shared" si="0"/>
        <v>10626</v>
      </c>
    </row>
    <row r="12" spans="1:12" x14ac:dyDescent="0.25">
      <c r="A12" s="27" t="s">
        <v>36</v>
      </c>
      <c r="B12" s="27" t="s">
        <v>26</v>
      </c>
      <c r="C12" s="40">
        <v>6050</v>
      </c>
      <c r="D12" s="40">
        <v>4531</v>
      </c>
      <c r="E12" s="40" t="s">
        <v>27</v>
      </c>
      <c r="F12" s="40" t="s">
        <v>27</v>
      </c>
      <c r="G12" s="40" t="s">
        <v>27</v>
      </c>
      <c r="H12" s="40" t="s">
        <v>27</v>
      </c>
      <c r="I12" s="40">
        <v>4</v>
      </c>
      <c r="J12" s="40">
        <v>24</v>
      </c>
      <c r="K12" s="40">
        <v>17</v>
      </c>
      <c r="L12" s="40">
        <f t="shared" si="0"/>
        <v>10626</v>
      </c>
    </row>
    <row r="13" spans="1:12" s="25" customFormat="1" x14ac:dyDescent="0.25">
      <c r="A13" s="48" t="s">
        <v>37</v>
      </c>
      <c r="B13" s="48" t="s">
        <v>26</v>
      </c>
      <c r="C13" s="40">
        <f>1990+1690+975+512+354+100+213+37+7+59+1+19+3+22+13+1+2+4+6+3</f>
        <v>6011</v>
      </c>
      <c r="D13" s="50" t="s">
        <v>27</v>
      </c>
      <c r="E13" s="50" t="s">
        <v>27</v>
      </c>
      <c r="F13" s="50" t="s">
        <v>27</v>
      </c>
      <c r="G13" s="50" t="s">
        <v>27</v>
      </c>
      <c r="H13" s="50" t="s">
        <v>27</v>
      </c>
      <c r="I13" s="49">
        <v>4577</v>
      </c>
      <c r="J13" s="49">
        <v>37</v>
      </c>
      <c r="K13" s="49">
        <v>1</v>
      </c>
      <c r="L13" s="49">
        <f>SUM(C13:K14)</f>
        <v>10626</v>
      </c>
    </row>
    <row r="14" spans="1:12" s="25" customFormat="1" x14ac:dyDescent="0.25">
      <c r="A14" s="48"/>
      <c r="B14" s="48"/>
      <c r="C14" s="40" t="s">
        <v>58</v>
      </c>
      <c r="D14" s="50"/>
      <c r="E14" s="50"/>
      <c r="F14" s="50"/>
      <c r="G14" s="50"/>
      <c r="H14" s="50"/>
      <c r="I14" s="49"/>
      <c r="J14" s="49"/>
      <c r="K14" s="49"/>
      <c r="L14" s="49"/>
    </row>
    <row r="15" spans="1:12" x14ac:dyDescent="0.25">
      <c r="A15" s="27" t="s">
        <v>38</v>
      </c>
      <c r="B15" s="27" t="s">
        <v>26</v>
      </c>
      <c r="C15" s="40">
        <v>2136</v>
      </c>
      <c r="D15" s="40">
        <v>3903</v>
      </c>
      <c r="E15" s="40" t="s">
        <v>27</v>
      </c>
      <c r="F15" s="40" t="s">
        <v>27</v>
      </c>
      <c r="G15" s="40" t="s">
        <v>27</v>
      </c>
      <c r="H15" s="40" t="s">
        <v>27</v>
      </c>
      <c r="I15" s="40">
        <v>4578</v>
      </c>
      <c r="J15" s="40">
        <v>8</v>
      </c>
      <c r="K15" s="40">
        <v>1</v>
      </c>
      <c r="L15" s="40">
        <f t="shared" si="0"/>
        <v>10626</v>
      </c>
    </row>
    <row r="16" spans="1:12" x14ac:dyDescent="0.25">
      <c r="A16" s="27" t="s">
        <v>39</v>
      </c>
      <c r="B16" s="27" t="s">
        <v>26</v>
      </c>
      <c r="C16" s="40">
        <v>6632</v>
      </c>
      <c r="D16" s="40">
        <v>2936</v>
      </c>
      <c r="E16" s="40">
        <v>1031</v>
      </c>
      <c r="F16" s="40" t="s">
        <v>27</v>
      </c>
      <c r="G16" s="40" t="s">
        <v>27</v>
      </c>
      <c r="H16" s="40" t="s">
        <v>27</v>
      </c>
      <c r="I16" s="40">
        <v>8</v>
      </c>
      <c r="J16" s="40">
        <v>1</v>
      </c>
      <c r="K16" s="40">
        <v>18</v>
      </c>
      <c r="L16" s="40">
        <f t="shared" si="0"/>
        <v>10626</v>
      </c>
    </row>
    <row r="17" spans="1:12" x14ac:dyDescent="0.25">
      <c r="A17" s="27" t="s">
        <v>40</v>
      </c>
      <c r="B17" s="27" t="s">
        <v>26</v>
      </c>
      <c r="C17" s="40">
        <v>6699</v>
      </c>
      <c r="D17" s="40">
        <v>945</v>
      </c>
      <c r="E17" s="40" t="s">
        <v>27</v>
      </c>
      <c r="F17" s="40" t="s">
        <v>27</v>
      </c>
      <c r="G17" s="40" t="s">
        <v>27</v>
      </c>
      <c r="H17" s="40" t="s">
        <v>27</v>
      </c>
      <c r="I17" s="40">
        <v>2964</v>
      </c>
      <c r="J17" s="40">
        <v>13</v>
      </c>
      <c r="K17" s="40">
        <v>5</v>
      </c>
      <c r="L17" s="40">
        <f t="shared" si="0"/>
        <v>10626</v>
      </c>
    </row>
    <row r="18" spans="1:12" x14ac:dyDescent="0.25">
      <c r="A18" s="27" t="s">
        <v>41</v>
      </c>
      <c r="B18" s="27" t="s">
        <v>26</v>
      </c>
      <c r="C18" s="40">
        <v>871</v>
      </c>
      <c r="D18" s="40">
        <v>5819</v>
      </c>
      <c r="E18" s="40" t="s">
        <v>27</v>
      </c>
      <c r="F18" s="40" t="s">
        <v>27</v>
      </c>
      <c r="G18" s="40" t="s">
        <v>27</v>
      </c>
      <c r="H18" s="40" t="s">
        <v>27</v>
      </c>
      <c r="I18" s="40">
        <v>3927</v>
      </c>
      <c r="J18" s="40">
        <v>7</v>
      </c>
      <c r="K18" s="40">
        <v>2</v>
      </c>
      <c r="L18" s="40">
        <f t="shared" si="0"/>
        <v>10626</v>
      </c>
    </row>
    <row r="19" spans="1:12" x14ac:dyDescent="0.25">
      <c r="A19" s="27" t="s">
        <v>42</v>
      </c>
      <c r="B19" s="27" t="s">
        <v>26</v>
      </c>
      <c r="C19" s="40">
        <v>105</v>
      </c>
      <c r="D19" s="40">
        <v>7529</v>
      </c>
      <c r="E19" s="40" t="s">
        <v>27</v>
      </c>
      <c r="F19" s="40" t="s">
        <v>27</v>
      </c>
      <c r="G19" s="40" t="s">
        <v>27</v>
      </c>
      <c r="H19" s="40" t="s">
        <v>27</v>
      </c>
      <c r="I19" s="40">
        <v>2964</v>
      </c>
      <c r="J19" s="40">
        <v>19</v>
      </c>
      <c r="K19" s="40">
        <v>9</v>
      </c>
      <c r="L19" s="40">
        <f t="shared" si="0"/>
        <v>10626</v>
      </c>
    </row>
    <row r="20" spans="1:12" x14ac:dyDescent="0.25">
      <c r="A20" s="27" t="s">
        <v>43</v>
      </c>
      <c r="B20" s="27" t="s">
        <v>26</v>
      </c>
      <c r="C20" s="40">
        <v>9946</v>
      </c>
      <c r="D20" s="40">
        <v>517</v>
      </c>
      <c r="E20" s="40">
        <v>95</v>
      </c>
      <c r="F20" s="40" t="s">
        <v>27</v>
      </c>
      <c r="G20" s="40" t="s">
        <v>27</v>
      </c>
      <c r="H20" s="40" t="s">
        <v>27</v>
      </c>
      <c r="I20" s="40">
        <v>16</v>
      </c>
      <c r="J20" s="40">
        <v>21</v>
      </c>
      <c r="K20" s="40">
        <v>31</v>
      </c>
      <c r="L20" s="40">
        <f t="shared" si="0"/>
        <v>10626</v>
      </c>
    </row>
    <row r="21" spans="1:12" x14ac:dyDescent="0.25">
      <c r="A21" s="27" t="s">
        <v>44</v>
      </c>
      <c r="B21" s="27" t="s">
        <v>26</v>
      </c>
      <c r="C21" s="40">
        <v>1156</v>
      </c>
      <c r="D21" s="40">
        <v>9386</v>
      </c>
      <c r="E21" s="40" t="s">
        <v>27</v>
      </c>
      <c r="F21" s="40" t="s">
        <v>27</v>
      </c>
      <c r="G21" s="40" t="s">
        <v>27</v>
      </c>
      <c r="H21" s="40" t="s">
        <v>27</v>
      </c>
      <c r="I21" s="40">
        <v>19</v>
      </c>
      <c r="J21" s="40">
        <v>31</v>
      </c>
      <c r="K21" s="40">
        <v>34</v>
      </c>
      <c r="L21" s="40">
        <f t="shared" si="0"/>
        <v>10626</v>
      </c>
    </row>
    <row r="22" spans="1:12" x14ac:dyDescent="0.25">
      <c r="A22" s="27" t="s">
        <v>45</v>
      </c>
      <c r="B22" s="27" t="s">
        <v>26</v>
      </c>
      <c r="C22" s="40">
        <v>343</v>
      </c>
      <c r="D22" s="40">
        <v>5079</v>
      </c>
      <c r="E22" s="40" t="s">
        <v>27</v>
      </c>
      <c r="F22" s="40" t="s">
        <v>27</v>
      </c>
      <c r="G22" s="40" t="s">
        <v>27</v>
      </c>
      <c r="H22" s="40" t="s">
        <v>27</v>
      </c>
      <c r="I22" s="40">
        <v>5150</v>
      </c>
      <c r="J22" s="40">
        <v>37</v>
      </c>
      <c r="K22" s="40">
        <v>17</v>
      </c>
      <c r="L22" s="40">
        <f t="shared" si="0"/>
        <v>10626</v>
      </c>
    </row>
    <row r="23" spans="1:12" x14ac:dyDescent="0.25">
      <c r="A23" s="27" t="s">
        <v>46</v>
      </c>
      <c r="B23" s="27" t="s">
        <v>26</v>
      </c>
      <c r="C23" s="40">
        <v>1876</v>
      </c>
      <c r="D23" s="40">
        <v>3596</v>
      </c>
      <c r="E23" s="40">
        <v>3340</v>
      </c>
      <c r="F23" s="40">
        <v>1267</v>
      </c>
      <c r="G23" s="40">
        <v>417</v>
      </c>
      <c r="H23" s="40" t="s">
        <v>27</v>
      </c>
      <c r="I23" s="40">
        <v>21</v>
      </c>
      <c r="J23" s="40">
        <v>71</v>
      </c>
      <c r="K23" s="40">
        <v>38</v>
      </c>
      <c r="L23" s="40">
        <f t="shared" si="0"/>
        <v>10626</v>
      </c>
    </row>
    <row r="24" spans="1:12" x14ac:dyDescent="0.25">
      <c r="A24" s="27" t="s">
        <v>47</v>
      </c>
      <c r="B24" s="27" t="s">
        <v>26</v>
      </c>
      <c r="C24" s="40">
        <v>6679</v>
      </c>
      <c r="D24" s="40">
        <v>3878</v>
      </c>
      <c r="E24" s="40" t="s">
        <v>27</v>
      </c>
      <c r="F24" s="40" t="s">
        <v>27</v>
      </c>
      <c r="G24" s="40" t="s">
        <v>27</v>
      </c>
      <c r="H24" s="40" t="s">
        <v>27</v>
      </c>
      <c r="I24" s="40">
        <v>21</v>
      </c>
      <c r="J24" s="40">
        <v>7</v>
      </c>
      <c r="K24" s="40">
        <v>41</v>
      </c>
      <c r="L24" s="40">
        <f t="shared" si="0"/>
        <v>10626</v>
      </c>
    </row>
    <row r="25" spans="1:12" x14ac:dyDescent="0.25">
      <c r="A25" s="48" t="s">
        <v>48</v>
      </c>
      <c r="B25" s="48" t="s">
        <v>26</v>
      </c>
      <c r="C25" s="40">
        <f>462+1086+1553+1018+926+346+1017+33+27+59+8+19+2+69+4+2+2+1+3+9+1+1+1+1+6+1+2</f>
        <v>6659</v>
      </c>
      <c r="D25" s="50" t="s">
        <v>27</v>
      </c>
      <c r="E25" s="50" t="s">
        <v>27</v>
      </c>
      <c r="F25" s="50" t="s">
        <v>27</v>
      </c>
      <c r="G25" s="50" t="s">
        <v>27</v>
      </c>
      <c r="H25" s="50" t="s">
        <v>27</v>
      </c>
      <c r="I25" s="49">
        <v>3947</v>
      </c>
      <c r="J25" s="49">
        <v>20</v>
      </c>
      <c r="K25" s="49">
        <v>0</v>
      </c>
      <c r="L25" s="49">
        <f t="shared" si="0"/>
        <v>10626</v>
      </c>
    </row>
    <row r="26" spans="1:12" x14ac:dyDescent="0.25">
      <c r="A26" s="48"/>
      <c r="B26" s="48"/>
      <c r="C26" s="40" t="s">
        <v>58</v>
      </c>
      <c r="D26" s="50"/>
      <c r="E26" s="50"/>
      <c r="F26" s="50"/>
      <c r="G26" s="50"/>
      <c r="H26" s="50"/>
      <c r="I26" s="49"/>
      <c r="J26" s="49"/>
      <c r="K26" s="49"/>
      <c r="L26" s="49"/>
    </row>
    <row r="27" spans="1:12" x14ac:dyDescent="0.25">
      <c r="A27" s="48" t="s">
        <v>49</v>
      </c>
      <c r="B27" s="48" t="s">
        <v>26</v>
      </c>
      <c r="C27" s="40">
        <f>63+19+32+127+340+364+764+802+978+846+947+919+765+708+751+572+592+315+248+135+84+83</f>
        <v>10454</v>
      </c>
      <c r="D27" s="50" t="s">
        <v>27</v>
      </c>
      <c r="E27" s="50" t="s">
        <v>27</v>
      </c>
      <c r="F27" s="50" t="s">
        <v>27</v>
      </c>
      <c r="G27" s="50" t="s">
        <v>27</v>
      </c>
      <c r="H27" s="50" t="s">
        <v>27</v>
      </c>
      <c r="I27" s="49">
        <v>22</v>
      </c>
      <c r="J27" s="49">
        <v>97</v>
      </c>
      <c r="K27" s="49">
        <v>53</v>
      </c>
      <c r="L27" s="49">
        <f t="shared" si="0"/>
        <v>10626</v>
      </c>
    </row>
    <row r="28" spans="1:12" x14ac:dyDescent="0.25">
      <c r="A28" s="48"/>
      <c r="B28" s="48"/>
      <c r="C28" s="40" t="s">
        <v>58</v>
      </c>
      <c r="D28" s="50"/>
      <c r="E28" s="50"/>
      <c r="F28" s="50"/>
      <c r="G28" s="50"/>
      <c r="H28" s="50"/>
      <c r="I28" s="49"/>
      <c r="J28" s="49"/>
      <c r="K28" s="49"/>
      <c r="L28" s="49"/>
    </row>
    <row r="29" spans="1:12" x14ac:dyDescent="0.25">
      <c r="A29" s="48" t="s">
        <v>50</v>
      </c>
      <c r="B29" s="48" t="s">
        <v>26</v>
      </c>
      <c r="C29" s="40">
        <f>10626-22-131-246-78</f>
        <v>10149</v>
      </c>
      <c r="D29" s="40">
        <v>78</v>
      </c>
      <c r="E29" s="50" t="s">
        <v>27</v>
      </c>
      <c r="F29" s="50" t="s">
        <v>27</v>
      </c>
      <c r="G29" s="50" t="s">
        <v>27</v>
      </c>
      <c r="H29" s="50" t="s">
        <v>27</v>
      </c>
      <c r="I29" s="49">
        <v>22</v>
      </c>
      <c r="J29" s="49">
        <v>131</v>
      </c>
      <c r="K29" s="49">
        <v>246</v>
      </c>
      <c r="L29" s="49">
        <f t="shared" si="0"/>
        <v>10626</v>
      </c>
    </row>
    <row r="30" spans="1:12" x14ac:dyDescent="0.25">
      <c r="A30" s="48"/>
      <c r="B30" s="48"/>
      <c r="C30" s="40" t="s">
        <v>58</v>
      </c>
      <c r="D30" s="40" t="s">
        <v>59</v>
      </c>
      <c r="E30" s="50"/>
      <c r="F30" s="50"/>
      <c r="G30" s="50"/>
      <c r="H30" s="50"/>
      <c r="I30" s="49"/>
      <c r="J30" s="49"/>
      <c r="K30" s="49"/>
      <c r="L30" s="49"/>
    </row>
    <row r="31" spans="1:12" x14ac:dyDescent="0.25">
      <c r="A31" s="37" t="s">
        <v>51</v>
      </c>
      <c r="B31" s="37" t="s">
        <v>26</v>
      </c>
      <c r="C31" s="41">
        <v>6781</v>
      </c>
      <c r="D31" s="41">
        <v>3114</v>
      </c>
      <c r="E31" s="41">
        <v>492</v>
      </c>
      <c r="F31" s="41" t="s">
        <v>27</v>
      </c>
      <c r="G31" s="41" t="s">
        <v>27</v>
      </c>
      <c r="H31" s="41" t="s">
        <v>27</v>
      </c>
      <c r="I31" s="41">
        <v>22</v>
      </c>
      <c r="J31" s="41">
        <v>119</v>
      </c>
      <c r="K31" s="41">
        <v>98</v>
      </c>
      <c r="L31" s="41">
        <f t="shared" si="0"/>
        <v>10626</v>
      </c>
    </row>
    <row r="32" spans="1:12" ht="15.75" thickBot="1" x14ac:dyDescent="0.3">
      <c r="A32" s="30" t="s">
        <v>52</v>
      </c>
      <c r="B32" s="30" t="s">
        <v>26</v>
      </c>
      <c r="C32" s="42">
        <v>964</v>
      </c>
      <c r="D32" s="42">
        <v>1819</v>
      </c>
      <c r="E32" s="42">
        <v>349</v>
      </c>
      <c r="F32" s="42" t="s">
        <v>27</v>
      </c>
      <c r="G32" s="42" t="s">
        <v>27</v>
      </c>
      <c r="H32" s="42" t="s">
        <v>27</v>
      </c>
      <c r="I32" s="43">
        <v>6667</v>
      </c>
      <c r="J32" s="43">
        <v>576</v>
      </c>
      <c r="K32" s="43">
        <v>251</v>
      </c>
      <c r="L32" s="42">
        <f t="shared" si="0"/>
        <v>10626</v>
      </c>
    </row>
    <row r="33" spans="1:12" ht="25.5" customHeight="1" thickTop="1" x14ac:dyDescent="0.25">
      <c r="A33" s="29" t="s">
        <v>13</v>
      </c>
      <c r="B33" s="28" t="s">
        <v>14</v>
      </c>
      <c r="C33" s="28" t="s">
        <v>15</v>
      </c>
      <c r="D33" s="28" t="s">
        <v>16</v>
      </c>
      <c r="E33" s="28" t="s">
        <v>17</v>
      </c>
      <c r="F33" s="35"/>
      <c r="G33" s="35"/>
      <c r="H33" s="28"/>
      <c r="I33" s="28" t="s">
        <v>22</v>
      </c>
      <c r="J33" s="28" t="s">
        <v>23</v>
      </c>
      <c r="K33" s="28" t="s">
        <v>24</v>
      </c>
      <c r="L33" s="28" t="s">
        <v>0</v>
      </c>
    </row>
    <row r="34" spans="1:12" x14ac:dyDescent="0.25">
      <c r="A34" s="26" t="s">
        <v>53</v>
      </c>
      <c r="B34" s="26" t="s">
        <v>26</v>
      </c>
      <c r="C34" s="32">
        <v>10368</v>
      </c>
      <c r="D34" s="32">
        <v>36</v>
      </c>
      <c r="E34" s="32">
        <v>50</v>
      </c>
      <c r="H34" s="32"/>
      <c r="I34" s="33">
        <v>172</v>
      </c>
      <c r="J34" s="32">
        <v>0</v>
      </c>
      <c r="K34" s="32">
        <v>0</v>
      </c>
      <c r="L34" s="32">
        <f>SUM(C34:K34)</f>
        <v>10626</v>
      </c>
    </row>
    <row r="35" spans="1:12" x14ac:dyDescent="0.25">
      <c r="A35" s="26" t="s">
        <v>54</v>
      </c>
      <c r="B35" s="26" t="s">
        <v>26</v>
      </c>
      <c r="C35" s="32">
        <v>10041</v>
      </c>
      <c r="D35" s="32">
        <v>65</v>
      </c>
      <c r="E35" s="32">
        <v>43</v>
      </c>
      <c r="H35" s="32"/>
      <c r="I35" s="33">
        <v>477</v>
      </c>
      <c r="J35" s="32">
        <v>0</v>
      </c>
      <c r="K35" s="32">
        <v>0</v>
      </c>
      <c r="L35" s="32">
        <f>SUM(C35:K35)</f>
        <v>10626</v>
      </c>
    </row>
    <row r="36" spans="1:12" x14ac:dyDescent="0.25">
      <c r="A36" s="26"/>
      <c r="B36" s="26"/>
      <c r="C36" s="32"/>
      <c r="D36" s="32"/>
      <c r="E36" s="32"/>
      <c r="H36" s="32"/>
      <c r="I36" s="33"/>
      <c r="J36" s="32"/>
      <c r="K36" s="32"/>
      <c r="L36" s="32"/>
    </row>
    <row r="37" spans="1:12" x14ac:dyDescent="0.25">
      <c r="A37" s="26" t="s">
        <v>55</v>
      </c>
      <c r="B37" s="32">
        <v>10626</v>
      </c>
      <c r="C37" s="32"/>
      <c r="D37" s="32"/>
      <c r="E37" s="32"/>
      <c r="F37" s="32"/>
      <c r="G37" s="32"/>
      <c r="H37" s="32"/>
      <c r="I37" s="32"/>
      <c r="J37" s="32"/>
      <c r="K37" s="32"/>
    </row>
    <row r="38" spans="1:12" x14ac:dyDescent="0.25">
      <c r="A38" s="26" t="s">
        <v>57</v>
      </c>
      <c r="B38" s="32">
        <v>116694</v>
      </c>
      <c r="C38" s="32"/>
      <c r="D38" s="32"/>
      <c r="E38" s="32"/>
      <c r="F38" s="32"/>
      <c r="G38" s="32"/>
      <c r="H38" s="32"/>
      <c r="I38" s="32"/>
      <c r="J38" s="32"/>
      <c r="K38" s="32"/>
    </row>
    <row r="39" spans="1:12" x14ac:dyDescent="0.25">
      <c r="A39" s="30" t="s">
        <v>56</v>
      </c>
      <c r="B39" s="34">
        <v>10626</v>
      </c>
      <c r="C39" s="34"/>
      <c r="D39" s="34"/>
      <c r="E39" s="34"/>
      <c r="F39" s="34"/>
      <c r="G39" s="34"/>
      <c r="H39" s="34"/>
      <c r="I39" s="34"/>
      <c r="J39" s="34"/>
      <c r="K39" s="34"/>
      <c r="L39" s="31"/>
    </row>
  </sheetData>
  <mergeCells count="55">
    <mergeCell ref="L29:L30"/>
    <mergeCell ref="G27:G28"/>
    <mergeCell ref="H27:H28"/>
    <mergeCell ref="I27:I28"/>
    <mergeCell ref="J27:J28"/>
    <mergeCell ref="K27:K28"/>
    <mergeCell ref="L27:L28"/>
    <mergeCell ref="G29:G30"/>
    <mergeCell ref="H29:H30"/>
    <mergeCell ref="I29:I30"/>
    <mergeCell ref="J29:J30"/>
    <mergeCell ref="K29:K30"/>
    <mergeCell ref="A27:A28"/>
    <mergeCell ref="B27:B28"/>
    <mergeCell ref="D27:D28"/>
    <mergeCell ref="E27:E28"/>
    <mergeCell ref="F27:F28"/>
    <mergeCell ref="A29:A30"/>
    <mergeCell ref="B29:B30"/>
    <mergeCell ref="E29:E30"/>
    <mergeCell ref="F29:F30"/>
    <mergeCell ref="L13:L14"/>
    <mergeCell ref="A25:A26"/>
    <mergeCell ref="B25:B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G13:G14"/>
    <mergeCell ref="H13:H14"/>
    <mergeCell ref="I13:I14"/>
    <mergeCell ref="J13:J14"/>
    <mergeCell ref="K13:K14"/>
    <mergeCell ref="A13:A14"/>
    <mergeCell ref="B13:B14"/>
    <mergeCell ref="D13:D14"/>
    <mergeCell ref="E13:E14"/>
    <mergeCell ref="F13:F14"/>
    <mergeCell ref="A1:L1"/>
    <mergeCell ref="A7:A8"/>
    <mergeCell ref="B7:B8"/>
    <mergeCell ref="D7:D8"/>
    <mergeCell ref="E7:E8"/>
    <mergeCell ref="F7:F8"/>
    <mergeCell ref="G7:G8"/>
    <mergeCell ref="H7:H8"/>
    <mergeCell ref="I7:I8"/>
    <mergeCell ref="J7:J8"/>
    <mergeCell ref="K7:K8"/>
    <mergeCell ref="L7:L8"/>
  </mergeCells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tabSelected="1" zoomScaleNormal="100" workbookViewId="0">
      <selection sqref="A1:J1"/>
    </sheetView>
  </sheetViews>
  <sheetFormatPr defaultRowHeight="15" x14ac:dyDescent="0.25"/>
  <cols>
    <col min="1" max="1" width="40.7109375" style="5" customWidth="1"/>
    <col min="2" max="5" width="10.7109375" style="1" customWidth="1"/>
    <col min="6" max="6" width="3.7109375" style="1" customWidth="1"/>
    <col min="7" max="10" width="10.7109375" style="1" customWidth="1"/>
    <col min="11" max="16384" width="9.140625" style="5"/>
  </cols>
  <sheetData>
    <row r="1" spans="1:11" ht="35.25" customHeight="1" thickBot="1" x14ac:dyDescent="0.3">
      <c r="A1" s="44" t="s">
        <v>70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ht="33" customHeight="1" thickTop="1" x14ac:dyDescent="0.25">
      <c r="A2" s="3"/>
      <c r="B2" s="47" t="s">
        <v>9</v>
      </c>
      <c r="C2" s="47"/>
      <c r="D2" s="47"/>
      <c r="E2" s="47"/>
      <c r="F2" s="23"/>
      <c r="G2" s="47" t="s">
        <v>10</v>
      </c>
      <c r="H2" s="47"/>
      <c r="I2" s="47"/>
      <c r="J2" s="47"/>
    </row>
    <row r="3" spans="1:11" s="22" customFormat="1" ht="51" x14ac:dyDescent="0.2">
      <c r="A3" s="19"/>
      <c r="B3" s="20" t="s">
        <v>4</v>
      </c>
      <c r="C3" s="20" t="s">
        <v>66</v>
      </c>
      <c r="D3" s="20" t="s">
        <v>62</v>
      </c>
      <c r="E3" s="20" t="s">
        <v>63</v>
      </c>
      <c r="F3" s="20"/>
      <c r="G3" s="20" t="s">
        <v>4</v>
      </c>
      <c r="H3" s="20" t="s">
        <v>66</v>
      </c>
      <c r="I3" s="20" t="s">
        <v>62</v>
      </c>
      <c r="J3" s="20" t="s">
        <v>63</v>
      </c>
      <c r="K3" s="21"/>
    </row>
    <row r="4" spans="1:11" x14ac:dyDescent="0.25">
      <c r="A4" s="4"/>
      <c r="B4" s="2"/>
      <c r="C4" s="2"/>
      <c r="D4" s="2"/>
      <c r="E4" s="2"/>
      <c r="F4" s="2"/>
      <c r="G4" s="2"/>
      <c r="H4" s="2"/>
      <c r="I4" s="2"/>
      <c r="J4" s="2"/>
    </row>
    <row r="5" spans="1:11" x14ac:dyDescent="0.25">
      <c r="A5" s="11" t="s">
        <v>1</v>
      </c>
      <c r="B5" s="7">
        <v>63.626384999999999</v>
      </c>
      <c r="C5" s="7">
        <v>0.57882</v>
      </c>
      <c r="D5" s="7">
        <v>62.668729999999996</v>
      </c>
      <c r="E5" s="7">
        <v>64.584040000000002</v>
      </c>
      <c r="F5" s="7"/>
      <c r="G5" s="7">
        <v>67.169014000000004</v>
      </c>
      <c r="H5" s="7">
        <v>0.56999759999999999</v>
      </c>
      <c r="I5" s="7">
        <v>66.225960000000001</v>
      </c>
      <c r="J5" s="7">
        <v>68.112070000000003</v>
      </c>
    </row>
    <row r="6" spans="1:11" x14ac:dyDescent="0.25">
      <c r="A6" s="11" t="s">
        <v>2</v>
      </c>
      <c r="B6" s="7">
        <v>6.7861180000000001</v>
      </c>
      <c r="C6" s="7">
        <v>0.24177999999999999</v>
      </c>
      <c r="D6" s="7">
        <v>6.3860989999999997</v>
      </c>
      <c r="E6" s="7">
        <v>7.1861379999999997</v>
      </c>
      <c r="F6" s="7"/>
      <c r="G6" s="7">
        <v>28.180512</v>
      </c>
      <c r="H6" s="7">
        <v>0.81784999999999997</v>
      </c>
      <c r="I6" s="7">
        <v>26.827380000000002</v>
      </c>
      <c r="J6" s="7">
        <v>29.533639999999998</v>
      </c>
    </row>
    <row r="7" spans="1:11" x14ac:dyDescent="0.25">
      <c r="A7" s="11" t="s">
        <v>3</v>
      </c>
      <c r="B7" s="7">
        <v>17.197568</v>
      </c>
      <c r="C7" s="7">
        <v>0.91381000000000001</v>
      </c>
      <c r="D7" s="7">
        <v>15.68568</v>
      </c>
      <c r="E7" s="7">
        <v>18.70946</v>
      </c>
      <c r="F7" s="7"/>
      <c r="G7" s="7">
        <v>32.047511999999998</v>
      </c>
      <c r="H7" s="7">
        <v>1.6348499999999999</v>
      </c>
      <c r="I7" s="7">
        <v>29.342669999999998</v>
      </c>
      <c r="J7" s="7">
        <v>34.752360000000003</v>
      </c>
    </row>
    <row r="8" spans="1:11" x14ac:dyDescent="0.25">
      <c r="A8" s="11" t="s">
        <v>7</v>
      </c>
      <c r="B8" s="7"/>
      <c r="C8" s="7"/>
      <c r="D8" s="7"/>
      <c r="E8" s="7"/>
      <c r="F8" s="7"/>
      <c r="G8" s="7"/>
      <c r="H8" s="7"/>
      <c r="I8" s="7"/>
      <c r="J8" s="7"/>
    </row>
    <row r="9" spans="1:11" ht="15" customHeight="1" x14ac:dyDescent="0.25">
      <c r="A9" s="10" t="s">
        <v>6</v>
      </c>
      <c r="B9" s="7">
        <v>87.570670750000005</v>
      </c>
      <c r="C9" s="7">
        <v>1.0988598763999999</v>
      </c>
      <c r="D9" s="7">
        <v>85.752610000000004</v>
      </c>
      <c r="E9" s="7">
        <v>89.388729999999995</v>
      </c>
      <c r="F9" s="7"/>
      <c r="G9" s="7">
        <v>88.486125138000006</v>
      </c>
      <c r="H9" s="7">
        <v>1.0966102761000001</v>
      </c>
      <c r="I9" s="7">
        <v>86.671790000000001</v>
      </c>
      <c r="J9" s="7">
        <v>90.300460000000001</v>
      </c>
    </row>
    <row r="10" spans="1:11" x14ac:dyDescent="0.25">
      <c r="A10" s="10"/>
      <c r="B10" s="7"/>
      <c r="C10" s="7"/>
      <c r="D10" s="7"/>
      <c r="E10" s="7"/>
      <c r="F10" s="7"/>
      <c r="G10" s="7"/>
      <c r="H10" s="7"/>
      <c r="I10" s="7"/>
      <c r="J10" s="7"/>
    </row>
    <row r="11" spans="1:11" x14ac:dyDescent="0.25">
      <c r="A11" s="12" t="s">
        <v>60</v>
      </c>
      <c r="B11" s="7"/>
      <c r="C11" s="7"/>
      <c r="D11" s="7"/>
      <c r="E11" s="7"/>
      <c r="F11" s="7"/>
      <c r="G11" s="7"/>
      <c r="H11" s="7"/>
      <c r="I11" s="7"/>
      <c r="J11" s="7"/>
    </row>
    <row r="12" spans="1:11" x14ac:dyDescent="0.25">
      <c r="A12" s="11" t="s">
        <v>1</v>
      </c>
      <c r="B12" s="7">
        <v>64.393867</v>
      </c>
      <c r="C12" s="7">
        <v>0.87859790000000004</v>
      </c>
      <c r="D12" s="7">
        <v>62.94023</v>
      </c>
      <c r="E12" s="7">
        <v>65.847499999999997</v>
      </c>
      <c r="F12" s="7"/>
      <c r="G12" s="7">
        <v>68.164045999999999</v>
      </c>
      <c r="H12" s="7">
        <v>0.88890000000000002</v>
      </c>
      <c r="I12" s="7">
        <v>66.693370000000002</v>
      </c>
      <c r="J12" s="7">
        <v>69.634730000000005</v>
      </c>
    </row>
    <row r="13" spans="1:11" x14ac:dyDescent="0.25">
      <c r="A13" s="11" t="s">
        <v>2</v>
      </c>
      <c r="B13" s="7">
        <v>6.7530049999999999</v>
      </c>
      <c r="C13" s="7">
        <v>0.32679000000000002</v>
      </c>
      <c r="D13" s="7">
        <v>6.2123369999999998</v>
      </c>
      <c r="E13" s="7">
        <v>7.2936730000000001</v>
      </c>
      <c r="F13" s="7"/>
      <c r="G13" s="7">
        <v>27.359403</v>
      </c>
      <c r="H13" s="7">
        <v>1.04308</v>
      </c>
      <c r="I13" s="7">
        <v>25.63363</v>
      </c>
      <c r="J13" s="7">
        <v>29.085170000000002</v>
      </c>
    </row>
    <row r="14" spans="1:11" x14ac:dyDescent="0.25">
      <c r="A14" s="11" t="s">
        <v>3</v>
      </c>
      <c r="B14" s="7">
        <v>16.837204</v>
      </c>
      <c r="C14" s="7">
        <v>1.61524</v>
      </c>
      <c r="D14" s="7">
        <v>14.16479</v>
      </c>
      <c r="E14" s="7">
        <v>19.509609999999999</v>
      </c>
      <c r="F14" s="7"/>
      <c r="G14" s="7">
        <v>33.172899000000001</v>
      </c>
      <c r="H14" s="7">
        <v>3.0314199999999998</v>
      </c>
      <c r="I14" s="7">
        <v>28.157430000000002</v>
      </c>
      <c r="J14" s="7">
        <v>38.188360000000003</v>
      </c>
    </row>
    <row r="15" spans="1:11" x14ac:dyDescent="0.25">
      <c r="A15" s="11" t="s">
        <v>7</v>
      </c>
      <c r="B15" s="7"/>
      <c r="C15" s="7"/>
      <c r="D15" s="7"/>
      <c r="E15" s="7"/>
      <c r="F15" s="7"/>
      <c r="G15" s="7"/>
      <c r="H15" s="7"/>
      <c r="I15" s="7"/>
      <c r="J15" s="7"/>
    </row>
    <row r="16" spans="1:11" ht="15" customHeight="1" x14ac:dyDescent="0.25">
      <c r="A16" s="10" t="s">
        <v>6</v>
      </c>
      <c r="B16" s="7">
        <v>87.953104460000006</v>
      </c>
      <c r="C16" s="7">
        <v>1.6928169303</v>
      </c>
      <c r="D16" s="7">
        <v>85.152349999999998</v>
      </c>
      <c r="E16" s="7">
        <v>90.753860000000003</v>
      </c>
      <c r="F16" s="7"/>
      <c r="G16" s="7">
        <v>88.874942038</v>
      </c>
      <c r="H16" s="7">
        <v>1.7000526074</v>
      </c>
      <c r="I16" s="7">
        <v>86.062209999999993</v>
      </c>
      <c r="J16" s="7">
        <v>91.687669999999997</v>
      </c>
    </row>
    <row r="17" spans="1:10" x14ac:dyDescent="0.25">
      <c r="A17" s="11"/>
      <c r="B17" s="7"/>
      <c r="C17" s="7"/>
      <c r="D17" s="7"/>
      <c r="E17" s="7"/>
      <c r="F17" s="7"/>
      <c r="G17" s="7"/>
      <c r="H17" s="7"/>
      <c r="I17" s="7"/>
      <c r="J17" s="7"/>
    </row>
    <row r="18" spans="1:10" x14ac:dyDescent="0.25">
      <c r="A18" s="12" t="s">
        <v>61</v>
      </c>
      <c r="B18" s="7"/>
      <c r="C18" s="7"/>
      <c r="D18" s="7"/>
      <c r="E18" s="7"/>
      <c r="F18" s="7"/>
      <c r="G18" s="7"/>
      <c r="H18" s="7"/>
      <c r="I18" s="7"/>
      <c r="J18" s="7"/>
    </row>
    <row r="19" spans="1:10" x14ac:dyDescent="0.25">
      <c r="A19" s="11" t="s">
        <v>1</v>
      </c>
      <c r="B19" s="7">
        <v>62.907341000000002</v>
      </c>
      <c r="C19" s="7">
        <v>0.80479000000000001</v>
      </c>
      <c r="D19" s="7">
        <v>61.575830000000003</v>
      </c>
      <c r="E19" s="7">
        <v>64.238860000000003</v>
      </c>
      <c r="F19" s="7"/>
      <c r="G19" s="7">
        <v>66.241663000000003</v>
      </c>
      <c r="H19" s="7">
        <v>0.76858000000000004</v>
      </c>
      <c r="I19" s="7">
        <v>64.970050000000001</v>
      </c>
      <c r="J19" s="7">
        <v>67.513270000000006</v>
      </c>
    </row>
    <row r="20" spans="1:10" x14ac:dyDescent="0.25">
      <c r="A20" s="11" t="s">
        <v>2</v>
      </c>
      <c r="B20" s="7">
        <v>6.8171419999999996</v>
      </c>
      <c r="C20" s="7">
        <v>0.37230999999999997</v>
      </c>
      <c r="D20" s="7">
        <v>6.2011520000000004</v>
      </c>
      <c r="E20" s="7">
        <v>7.4331319999999996</v>
      </c>
      <c r="F20" s="7"/>
      <c r="G20" s="7">
        <v>28.987919999999999</v>
      </c>
      <c r="H20" s="7">
        <v>1.29199</v>
      </c>
      <c r="I20" s="7">
        <v>26.85033</v>
      </c>
      <c r="J20" s="7">
        <v>31.125509999999998</v>
      </c>
    </row>
    <row r="21" spans="1:10" x14ac:dyDescent="0.25">
      <c r="A21" s="11" t="s">
        <v>3</v>
      </c>
      <c r="B21" s="7">
        <v>17.535188000000002</v>
      </c>
      <c r="C21" s="7">
        <v>1.01495</v>
      </c>
      <c r="D21" s="7">
        <v>15.85595</v>
      </c>
      <c r="E21" s="7">
        <v>19.21442</v>
      </c>
      <c r="F21" s="7"/>
      <c r="G21" s="7">
        <v>31.09843</v>
      </c>
      <c r="H21" s="7">
        <v>1.7693399999999999</v>
      </c>
      <c r="I21" s="7">
        <v>28.17107</v>
      </c>
      <c r="J21" s="7">
        <v>34.025790000000001</v>
      </c>
    </row>
    <row r="22" spans="1:10" x14ac:dyDescent="0.25">
      <c r="A22" s="6" t="s">
        <v>7</v>
      </c>
      <c r="B22" s="7"/>
      <c r="C22" s="7"/>
      <c r="D22" s="7"/>
      <c r="E22" s="7"/>
      <c r="F22" s="7"/>
      <c r="G22" s="7"/>
      <c r="H22" s="7"/>
      <c r="I22" s="7"/>
      <c r="J22" s="7"/>
    </row>
    <row r="23" spans="1:10" ht="15" customHeight="1" x14ac:dyDescent="0.25">
      <c r="A23" s="9" t="s">
        <v>6</v>
      </c>
      <c r="B23" s="8">
        <v>87.212373197999995</v>
      </c>
      <c r="C23" s="8">
        <v>1.4017385398</v>
      </c>
      <c r="D23" s="8">
        <v>84.893199999999993</v>
      </c>
      <c r="E23" s="8">
        <v>89.531540000000007</v>
      </c>
      <c r="F23" s="8"/>
      <c r="G23" s="8">
        <v>88.121866186000005</v>
      </c>
      <c r="H23" s="8">
        <v>1.3958055144999999</v>
      </c>
      <c r="I23" s="8">
        <v>85.812510000000003</v>
      </c>
      <c r="J23" s="8">
        <v>90.431219999999996</v>
      </c>
    </row>
    <row r="24" spans="1:10" ht="45" customHeight="1" x14ac:dyDescent="0.25">
      <c r="A24" s="45" t="s">
        <v>11</v>
      </c>
      <c r="B24" s="45"/>
      <c r="C24" s="45"/>
      <c r="D24" s="45"/>
      <c r="E24" s="45"/>
      <c r="F24" s="45"/>
      <c r="G24" s="45"/>
      <c r="H24" s="45"/>
      <c r="I24" s="45"/>
      <c r="J24" s="45"/>
    </row>
    <row r="25" spans="1:10" x14ac:dyDescent="0.25">
      <c r="A25" s="45" t="s">
        <v>64</v>
      </c>
      <c r="B25" s="45"/>
      <c r="C25" s="45"/>
      <c r="D25" s="45"/>
      <c r="E25" s="45"/>
      <c r="F25" s="45"/>
      <c r="G25" s="45"/>
      <c r="H25" s="45"/>
      <c r="I25" s="45"/>
      <c r="J25" s="45"/>
    </row>
    <row r="26" spans="1:10" x14ac:dyDescent="0.25">
      <c r="A26" s="46" t="s">
        <v>5</v>
      </c>
      <c r="B26" s="46"/>
      <c r="C26" s="46"/>
      <c r="D26" s="46"/>
      <c r="E26" s="46"/>
      <c r="F26" s="46"/>
      <c r="G26" s="46"/>
      <c r="H26" s="46"/>
      <c r="I26" s="46"/>
      <c r="J26" s="46"/>
    </row>
  </sheetData>
  <mergeCells count="6">
    <mergeCell ref="A26:J26"/>
    <mergeCell ref="A1:J1"/>
    <mergeCell ref="B2:E2"/>
    <mergeCell ref="G2:J2"/>
    <mergeCell ref="A24:J24"/>
    <mergeCell ref="A25:J25"/>
  </mergeCells>
  <pageMargins left="0.25" right="0.25" top="0.75" bottom="0.75" header="0.3" footer="0.3"/>
  <pageSetup orientation="landscape" r:id="rId1"/>
  <headerFooter>
    <oddHeader>&amp;C&amp;"-,Bold"Internal Use Only--Pre-release estimates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workbookViewId="0">
      <selection sqref="A1:L1"/>
    </sheetView>
  </sheetViews>
  <sheetFormatPr defaultRowHeight="15" x14ac:dyDescent="0.25"/>
  <cols>
    <col min="1" max="1" width="24.85546875" bestFit="1" customWidth="1"/>
    <col min="2" max="3" width="9.7109375" customWidth="1"/>
    <col min="4" max="4" width="10.7109375" customWidth="1"/>
    <col min="5" max="12" width="9.7109375" customWidth="1"/>
  </cols>
  <sheetData>
    <row r="1" spans="1:12" ht="35.25" customHeight="1" thickBot="1" x14ac:dyDescent="0.3">
      <c r="A1" s="44" t="s">
        <v>71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5.5" customHeight="1" thickTop="1" x14ac:dyDescent="0.25">
      <c r="A2" s="29" t="s">
        <v>13</v>
      </c>
      <c r="B2" s="28" t="s">
        <v>14</v>
      </c>
      <c r="C2" s="28" t="s">
        <v>16</v>
      </c>
      <c r="D2" s="28" t="s">
        <v>17</v>
      </c>
      <c r="E2" s="28" t="s">
        <v>18</v>
      </c>
      <c r="F2" s="28" t="s">
        <v>19</v>
      </c>
      <c r="G2" s="28" t="s">
        <v>20</v>
      </c>
      <c r="H2" s="28" t="s">
        <v>21</v>
      </c>
      <c r="I2" s="28" t="s">
        <v>22</v>
      </c>
      <c r="J2" s="28" t="s">
        <v>23</v>
      </c>
      <c r="K2" s="28" t="s">
        <v>24</v>
      </c>
      <c r="L2" s="28" t="s">
        <v>0</v>
      </c>
    </row>
    <row r="3" spans="1:12" x14ac:dyDescent="0.25">
      <c r="A3" s="26" t="s">
        <v>25</v>
      </c>
      <c r="B3" s="26" t="s">
        <v>26</v>
      </c>
      <c r="C3" s="39">
        <v>5437</v>
      </c>
      <c r="D3" s="39">
        <v>4725</v>
      </c>
      <c r="E3" s="39" t="s">
        <v>27</v>
      </c>
      <c r="F3" s="39" t="s">
        <v>27</v>
      </c>
      <c r="G3" s="39" t="s">
        <v>27</v>
      </c>
      <c r="H3" s="39" t="s">
        <v>27</v>
      </c>
      <c r="I3" s="39">
        <v>0</v>
      </c>
      <c r="J3" s="39">
        <v>42</v>
      </c>
      <c r="K3" s="39">
        <v>6</v>
      </c>
      <c r="L3" s="39">
        <f>SUM(C3:K3)</f>
        <v>10210</v>
      </c>
    </row>
    <row r="4" spans="1:12" x14ac:dyDescent="0.25">
      <c r="A4" s="26" t="s">
        <v>28</v>
      </c>
      <c r="B4" s="26" t="s">
        <v>26</v>
      </c>
      <c r="C4" s="39">
        <v>6781</v>
      </c>
      <c r="D4" s="39">
        <v>3419</v>
      </c>
      <c r="E4" s="39" t="s">
        <v>27</v>
      </c>
      <c r="F4" s="39" t="s">
        <v>27</v>
      </c>
      <c r="G4" s="39" t="s">
        <v>27</v>
      </c>
      <c r="H4" s="39" t="s">
        <v>27</v>
      </c>
      <c r="I4" s="39">
        <v>0</v>
      </c>
      <c r="J4" s="39">
        <v>9</v>
      </c>
      <c r="K4" s="39">
        <v>1</v>
      </c>
      <c r="L4" s="39">
        <f t="shared" ref="L4:L32" si="0">SUM(C4:K4)</f>
        <v>10210</v>
      </c>
    </row>
    <row r="5" spans="1:12" x14ac:dyDescent="0.25">
      <c r="A5" s="26" t="s">
        <v>29</v>
      </c>
      <c r="B5" s="26" t="s">
        <v>26</v>
      </c>
      <c r="C5" s="39">
        <v>2544</v>
      </c>
      <c r="D5" s="39">
        <v>4234</v>
      </c>
      <c r="E5" s="39" t="s">
        <v>27</v>
      </c>
      <c r="F5" s="39" t="s">
        <v>27</v>
      </c>
      <c r="G5" s="39" t="s">
        <v>27</v>
      </c>
      <c r="H5" s="39" t="s">
        <v>27</v>
      </c>
      <c r="I5" s="39">
        <v>3429</v>
      </c>
      <c r="J5" s="39">
        <v>2</v>
      </c>
      <c r="K5" s="39">
        <v>1</v>
      </c>
      <c r="L5" s="39">
        <f t="shared" si="0"/>
        <v>10210</v>
      </c>
    </row>
    <row r="6" spans="1:12" x14ac:dyDescent="0.25">
      <c r="A6" s="27" t="s">
        <v>30</v>
      </c>
      <c r="B6" s="27" t="s">
        <v>26</v>
      </c>
      <c r="C6" s="40">
        <v>900</v>
      </c>
      <c r="D6" s="40">
        <v>1580</v>
      </c>
      <c r="E6" s="40">
        <v>62</v>
      </c>
      <c r="F6" s="40" t="s">
        <v>27</v>
      </c>
      <c r="G6" s="40" t="s">
        <v>27</v>
      </c>
      <c r="H6" s="40" t="s">
        <v>27</v>
      </c>
      <c r="I6" s="40">
        <v>7666</v>
      </c>
      <c r="J6" s="40">
        <v>2</v>
      </c>
      <c r="K6" s="40">
        <v>0</v>
      </c>
      <c r="L6" s="40">
        <f t="shared" si="0"/>
        <v>10210</v>
      </c>
    </row>
    <row r="7" spans="1:12" s="25" customFormat="1" x14ac:dyDescent="0.25">
      <c r="A7" s="48" t="s">
        <v>31</v>
      </c>
      <c r="B7" s="48" t="s">
        <v>32</v>
      </c>
      <c r="C7" s="40">
        <f>109495-102041-53</f>
        <v>7401</v>
      </c>
      <c r="D7" s="50" t="s">
        <v>27</v>
      </c>
      <c r="E7" s="50" t="s">
        <v>27</v>
      </c>
      <c r="F7" s="50" t="s">
        <v>27</v>
      </c>
      <c r="G7" s="50" t="s">
        <v>27</v>
      </c>
      <c r="H7" s="50" t="s">
        <v>27</v>
      </c>
      <c r="I7" s="49">
        <v>102041</v>
      </c>
      <c r="J7" s="49">
        <v>51</v>
      </c>
      <c r="K7" s="49">
        <v>2</v>
      </c>
      <c r="L7" s="49">
        <f t="shared" si="0"/>
        <v>109495</v>
      </c>
    </row>
    <row r="8" spans="1:12" s="25" customFormat="1" x14ac:dyDescent="0.25">
      <c r="A8" s="48"/>
      <c r="B8" s="48"/>
      <c r="C8" s="40" t="s">
        <v>58</v>
      </c>
      <c r="D8" s="50"/>
      <c r="E8" s="50"/>
      <c r="F8" s="50"/>
      <c r="G8" s="50"/>
      <c r="H8" s="50"/>
      <c r="I8" s="49"/>
      <c r="J8" s="49"/>
      <c r="K8" s="49"/>
      <c r="L8" s="49"/>
    </row>
    <row r="9" spans="1:12" x14ac:dyDescent="0.25">
      <c r="A9" s="27" t="s">
        <v>33</v>
      </c>
      <c r="B9" s="27" t="s">
        <v>26</v>
      </c>
      <c r="C9" s="40">
        <v>6404</v>
      </c>
      <c r="D9" s="40">
        <v>2635</v>
      </c>
      <c r="E9" s="40">
        <v>1167</v>
      </c>
      <c r="F9" s="40" t="s">
        <v>27</v>
      </c>
      <c r="G9" s="40" t="s">
        <v>27</v>
      </c>
      <c r="H9" s="40" t="s">
        <v>27</v>
      </c>
      <c r="I9" s="40">
        <v>0</v>
      </c>
      <c r="J9" s="40">
        <v>3</v>
      </c>
      <c r="K9" s="40">
        <v>1</v>
      </c>
      <c r="L9" s="40">
        <f t="shared" si="0"/>
        <v>10210</v>
      </c>
    </row>
    <row r="10" spans="1:12" x14ac:dyDescent="0.25">
      <c r="A10" s="27" t="s">
        <v>34</v>
      </c>
      <c r="B10" s="27" t="s">
        <v>26</v>
      </c>
      <c r="C10" s="40">
        <v>5172</v>
      </c>
      <c r="D10" s="40">
        <v>1745</v>
      </c>
      <c r="E10" s="40">
        <v>341</v>
      </c>
      <c r="F10" s="40">
        <v>27</v>
      </c>
      <c r="G10" s="40">
        <v>180</v>
      </c>
      <c r="H10" s="40" t="s">
        <v>27</v>
      </c>
      <c r="I10" s="40">
        <v>2637</v>
      </c>
      <c r="J10" s="40">
        <v>103</v>
      </c>
      <c r="K10" s="40">
        <v>5</v>
      </c>
      <c r="L10" s="40">
        <f t="shared" si="0"/>
        <v>10210</v>
      </c>
    </row>
    <row r="11" spans="1:12" x14ac:dyDescent="0.25">
      <c r="A11" s="27" t="s">
        <v>35</v>
      </c>
      <c r="B11" s="27" t="s">
        <v>26</v>
      </c>
      <c r="C11" s="40">
        <v>2174</v>
      </c>
      <c r="D11" s="40">
        <v>2814</v>
      </c>
      <c r="E11" s="40">
        <v>1025</v>
      </c>
      <c r="F11" s="40">
        <v>682</v>
      </c>
      <c r="G11" s="40">
        <v>186</v>
      </c>
      <c r="H11" s="40">
        <v>366</v>
      </c>
      <c r="I11" s="40">
        <v>2745</v>
      </c>
      <c r="J11" s="40">
        <v>215</v>
      </c>
      <c r="K11" s="40">
        <v>3</v>
      </c>
      <c r="L11" s="40">
        <f t="shared" si="0"/>
        <v>10210</v>
      </c>
    </row>
    <row r="12" spans="1:12" x14ac:dyDescent="0.25">
      <c r="A12" s="27" t="s">
        <v>36</v>
      </c>
      <c r="B12" s="27" t="s">
        <v>26</v>
      </c>
      <c r="C12" s="40">
        <v>5840</v>
      </c>
      <c r="D12" s="40">
        <v>4346</v>
      </c>
      <c r="E12" s="40" t="s">
        <v>27</v>
      </c>
      <c r="F12" s="40" t="s">
        <v>27</v>
      </c>
      <c r="G12" s="40" t="s">
        <v>27</v>
      </c>
      <c r="H12" s="40" t="s">
        <v>27</v>
      </c>
      <c r="I12" s="40">
        <v>4</v>
      </c>
      <c r="J12" s="40">
        <v>17</v>
      </c>
      <c r="K12" s="40">
        <v>3</v>
      </c>
      <c r="L12" s="40">
        <f t="shared" si="0"/>
        <v>10210</v>
      </c>
    </row>
    <row r="13" spans="1:12" s="25" customFormat="1" x14ac:dyDescent="0.25">
      <c r="A13" s="48" t="s">
        <v>37</v>
      </c>
      <c r="B13" s="48" t="s">
        <v>26</v>
      </c>
      <c r="C13" s="40">
        <f>1855+1605+951+500+362+120+229+33+14+66+2+12+27+15+3+1+4+8+3</f>
        <v>5810</v>
      </c>
      <c r="D13" s="50" t="s">
        <v>27</v>
      </c>
      <c r="E13" s="50" t="s">
        <v>27</v>
      </c>
      <c r="F13" s="50" t="s">
        <v>27</v>
      </c>
      <c r="G13" s="50" t="s">
        <v>27</v>
      </c>
      <c r="H13" s="50" t="s">
        <v>27</v>
      </c>
      <c r="I13" s="49">
        <v>4372</v>
      </c>
      <c r="J13" s="49">
        <v>26</v>
      </c>
      <c r="K13" s="49">
        <v>2</v>
      </c>
      <c r="L13" s="49">
        <f>SUM(C13:K14)</f>
        <v>10210</v>
      </c>
    </row>
    <row r="14" spans="1:12" s="25" customFormat="1" x14ac:dyDescent="0.25">
      <c r="A14" s="48"/>
      <c r="B14" s="48"/>
      <c r="C14" s="40" t="s">
        <v>58</v>
      </c>
      <c r="D14" s="50"/>
      <c r="E14" s="50"/>
      <c r="F14" s="50"/>
      <c r="G14" s="50"/>
      <c r="H14" s="50"/>
      <c r="I14" s="49"/>
      <c r="J14" s="49"/>
      <c r="K14" s="49"/>
      <c r="L14" s="49"/>
    </row>
    <row r="15" spans="1:12" x14ac:dyDescent="0.25">
      <c r="A15" s="27" t="s">
        <v>38</v>
      </c>
      <c r="B15" s="27" t="s">
        <v>26</v>
      </c>
      <c r="C15" s="40">
        <v>2146</v>
      </c>
      <c r="D15" s="40">
        <v>3682</v>
      </c>
      <c r="E15" s="40" t="s">
        <v>27</v>
      </c>
      <c r="F15" s="40" t="s">
        <v>27</v>
      </c>
      <c r="G15" s="40" t="s">
        <v>27</v>
      </c>
      <c r="H15" s="40" t="s">
        <v>27</v>
      </c>
      <c r="I15" s="40">
        <v>4373</v>
      </c>
      <c r="J15" s="40">
        <v>6</v>
      </c>
      <c r="K15" s="40">
        <v>3</v>
      </c>
      <c r="L15" s="40">
        <f t="shared" si="0"/>
        <v>10210</v>
      </c>
    </row>
    <row r="16" spans="1:12" x14ac:dyDescent="0.25">
      <c r="A16" s="27" t="s">
        <v>39</v>
      </c>
      <c r="B16" s="27" t="s">
        <v>26</v>
      </c>
      <c r="C16" s="40">
        <v>6437</v>
      </c>
      <c r="D16" s="40">
        <v>2799</v>
      </c>
      <c r="E16" s="40">
        <v>955</v>
      </c>
      <c r="F16" s="40" t="s">
        <v>27</v>
      </c>
      <c r="G16" s="40" t="s">
        <v>27</v>
      </c>
      <c r="H16" s="40" t="s">
        <v>27</v>
      </c>
      <c r="I16" s="40">
        <v>8</v>
      </c>
      <c r="J16" s="40">
        <v>1</v>
      </c>
      <c r="K16" s="40">
        <v>10</v>
      </c>
      <c r="L16" s="40">
        <f t="shared" si="0"/>
        <v>10210</v>
      </c>
    </row>
    <row r="17" spans="1:12" x14ac:dyDescent="0.25">
      <c r="A17" s="27" t="s">
        <v>40</v>
      </c>
      <c r="B17" s="27" t="s">
        <v>26</v>
      </c>
      <c r="C17" s="40">
        <v>6493</v>
      </c>
      <c r="D17" s="40">
        <v>892</v>
      </c>
      <c r="E17" s="40" t="s">
        <v>27</v>
      </c>
      <c r="F17" s="40" t="s">
        <v>27</v>
      </c>
      <c r="G17" s="40" t="s">
        <v>27</v>
      </c>
      <c r="H17" s="40" t="s">
        <v>27</v>
      </c>
      <c r="I17" s="40">
        <v>2819</v>
      </c>
      <c r="J17" s="40">
        <v>6</v>
      </c>
      <c r="K17" s="40">
        <v>0</v>
      </c>
      <c r="L17" s="40">
        <f t="shared" si="0"/>
        <v>10210</v>
      </c>
    </row>
    <row r="18" spans="1:12" x14ac:dyDescent="0.25">
      <c r="A18" s="27" t="s">
        <v>41</v>
      </c>
      <c r="B18" s="27" t="s">
        <v>26</v>
      </c>
      <c r="C18" s="40">
        <v>797</v>
      </c>
      <c r="D18" s="40">
        <v>5690</v>
      </c>
      <c r="E18" s="40" t="s">
        <v>27</v>
      </c>
      <c r="F18" s="40" t="s">
        <v>27</v>
      </c>
      <c r="G18" s="40" t="s">
        <v>27</v>
      </c>
      <c r="H18" s="40" t="s">
        <v>27</v>
      </c>
      <c r="I18" s="40">
        <v>3717</v>
      </c>
      <c r="J18" s="40">
        <v>4</v>
      </c>
      <c r="K18" s="40">
        <v>2</v>
      </c>
      <c r="L18" s="40">
        <f t="shared" si="0"/>
        <v>10210</v>
      </c>
    </row>
    <row r="19" spans="1:12" x14ac:dyDescent="0.25">
      <c r="A19" s="27" t="s">
        <v>42</v>
      </c>
      <c r="B19" s="27" t="s">
        <v>26</v>
      </c>
      <c r="C19" s="40">
        <v>171</v>
      </c>
      <c r="D19" s="40">
        <v>7210</v>
      </c>
      <c r="E19" s="40" t="s">
        <v>27</v>
      </c>
      <c r="F19" s="40" t="s">
        <v>27</v>
      </c>
      <c r="G19" s="40" t="s">
        <v>27</v>
      </c>
      <c r="H19" s="40" t="s">
        <v>27</v>
      </c>
      <c r="I19" s="40">
        <v>2820</v>
      </c>
      <c r="J19" s="40">
        <v>3</v>
      </c>
      <c r="K19" s="40">
        <v>6</v>
      </c>
      <c r="L19" s="40">
        <f t="shared" si="0"/>
        <v>10210</v>
      </c>
    </row>
    <row r="20" spans="1:12" x14ac:dyDescent="0.25">
      <c r="A20" s="27" t="s">
        <v>43</v>
      </c>
      <c r="B20" s="27" t="s">
        <v>26</v>
      </c>
      <c r="C20" s="40">
        <v>9616</v>
      </c>
      <c r="D20" s="40">
        <v>447</v>
      </c>
      <c r="E20" s="40">
        <v>100</v>
      </c>
      <c r="F20" s="40" t="s">
        <v>27</v>
      </c>
      <c r="G20" s="40" t="s">
        <v>27</v>
      </c>
      <c r="H20" s="40" t="s">
        <v>27</v>
      </c>
      <c r="I20" s="40">
        <v>15</v>
      </c>
      <c r="J20" s="40">
        <v>9</v>
      </c>
      <c r="K20" s="40">
        <v>23</v>
      </c>
      <c r="L20" s="40">
        <f t="shared" si="0"/>
        <v>10210</v>
      </c>
    </row>
    <row r="21" spans="1:12" x14ac:dyDescent="0.25">
      <c r="A21" s="27" t="s">
        <v>44</v>
      </c>
      <c r="B21" s="27" t="s">
        <v>26</v>
      </c>
      <c r="C21" s="40">
        <v>1108</v>
      </c>
      <c r="D21" s="40">
        <v>9038</v>
      </c>
      <c r="E21" s="40" t="s">
        <v>27</v>
      </c>
      <c r="F21" s="40" t="s">
        <v>27</v>
      </c>
      <c r="G21" s="40" t="s">
        <v>27</v>
      </c>
      <c r="H21" s="40" t="s">
        <v>27</v>
      </c>
      <c r="I21" s="40">
        <v>16</v>
      </c>
      <c r="J21" s="40">
        <v>23</v>
      </c>
      <c r="K21" s="40">
        <v>25</v>
      </c>
      <c r="L21" s="40">
        <f t="shared" si="0"/>
        <v>10210</v>
      </c>
    </row>
    <row r="22" spans="1:12" x14ac:dyDescent="0.25">
      <c r="A22" s="27" t="s">
        <v>45</v>
      </c>
      <c r="B22" s="27" t="s">
        <v>26</v>
      </c>
      <c r="C22" s="40">
        <v>367</v>
      </c>
      <c r="D22" s="40">
        <v>4746</v>
      </c>
      <c r="E22" s="40" t="s">
        <v>27</v>
      </c>
      <c r="F22" s="40" t="s">
        <v>27</v>
      </c>
      <c r="G22" s="40" t="s">
        <v>27</v>
      </c>
      <c r="H22" s="40" t="s">
        <v>27</v>
      </c>
      <c r="I22" s="40">
        <v>5061</v>
      </c>
      <c r="J22" s="40">
        <v>24</v>
      </c>
      <c r="K22" s="40">
        <v>12</v>
      </c>
      <c r="L22" s="40">
        <f t="shared" si="0"/>
        <v>10210</v>
      </c>
    </row>
    <row r="23" spans="1:12" x14ac:dyDescent="0.25">
      <c r="A23" s="27" t="s">
        <v>46</v>
      </c>
      <c r="B23" s="27" t="s">
        <v>26</v>
      </c>
      <c r="C23" s="40">
        <v>1817</v>
      </c>
      <c r="D23" s="40">
        <v>3370</v>
      </c>
      <c r="E23" s="40">
        <v>3238</v>
      </c>
      <c r="F23" s="40">
        <v>1326</v>
      </c>
      <c r="G23" s="40">
        <v>380</v>
      </c>
      <c r="H23" s="40" t="s">
        <v>27</v>
      </c>
      <c r="I23" s="40">
        <v>16</v>
      </c>
      <c r="J23" s="40">
        <v>31</v>
      </c>
      <c r="K23" s="40">
        <v>32</v>
      </c>
      <c r="L23" s="40">
        <f t="shared" si="0"/>
        <v>10210</v>
      </c>
    </row>
    <row r="24" spans="1:12" x14ac:dyDescent="0.25">
      <c r="A24" s="27" t="s">
        <v>47</v>
      </c>
      <c r="B24" s="27" t="s">
        <v>26</v>
      </c>
      <c r="C24" s="40">
        <v>6484</v>
      </c>
      <c r="D24" s="40">
        <v>3668</v>
      </c>
      <c r="E24" s="40" t="s">
        <v>27</v>
      </c>
      <c r="F24" s="40" t="s">
        <v>27</v>
      </c>
      <c r="G24" s="40" t="s">
        <v>27</v>
      </c>
      <c r="H24" s="40" t="s">
        <v>27</v>
      </c>
      <c r="I24" s="40">
        <v>18</v>
      </c>
      <c r="J24" s="40">
        <v>3</v>
      </c>
      <c r="K24" s="40">
        <v>37</v>
      </c>
      <c r="L24" s="40">
        <f t="shared" si="0"/>
        <v>10210</v>
      </c>
    </row>
    <row r="25" spans="1:12" x14ac:dyDescent="0.25">
      <c r="A25" s="48" t="s">
        <v>48</v>
      </c>
      <c r="B25" s="48" t="s">
        <v>26</v>
      </c>
      <c r="C25" s="40">
        <f>10210-3727-15</f>
        <v>6468</v>
      </c>
      <c r="D25" s="50" t="s">
        <v>27</v>
      </c>
      <c r="E25" s="50" t="s">
        <v>27</v>
      </c>
      <c r="F25" s="50" t="s">
        <v>27</v>
      </c>
      <c r="G25" s="50" t="s">
        <v>27</v>
      </c>
      <c r="H25" s="50" t="s">
        <v>27</v>
      </c>
      <c r="I25" s="49">
        <v>3727</v>
      </c>
      <c r="J25" s="49">
        <v>13</v>
      </c>
      <c r="K25" s="49">
        <v>2</v>
      </c>
      <c r="L25" s="49">
        <f t="shared" si="0"/>
        <v>10210</v>
      </c>
    </row>
    <row r="26" spans="1:12" x14ac:dyDescent="0.25">
      <c r="A26" s="48"/>
      <c r="B26" s="48"/>
      <c r="C26" s="40" t="s">
        <v>58</v>
      </c>
      <c r="D26" s="50"/>
      <c r="E26" s="50"/>
      <c r="F26" s="50"/>
      <c r="G26" s="50"/>
      <c r="H26" s="50"/>
      <c r="I26" s="49"/>
      <c r="J26" s="49"/>
      <c r="K26" s="49"/>
      <c r="L26" s="49"/>
    </row>
    <row r="27" spans="1:12" x14ac:dyDescent="0.25">
      <c r="A27" s="48" t="s">
        <v>49</v>
      </c>
      <c r="B27" s="48" t="s">
        <v>26</v>
      </c>
      <c r="C27" s="40">
        <f>10210-19-82-54</f>
        <v>10055</v>
      </c>
      <c r="D27" s="50" t="s">
        <v>27</v>
      </c>
      <c r="E27" s="50" t="s">
        <v>27</v>
      </c>
      <c r="F27" s="50" t="s">
        <v>27</v>
      </c>
      <c r="G27" s="50" t="s">
        <v>27</v>
      </c>
      <c r="H27" s="50" t="s">
        <v>27</v>
      </c>
      <c r="I27" s="49">
        <v>19</v>
      </c>
      <c r="J27" s="49">
        <v>82</v>
      </c>
      <c r="K27" s="49">
        <v>54</v>
      </c>
      <c r="L27" s="49">
        <f t="shared" si="0"/>
        <v>10210</v>
      </c>
    </row>
    <row r="28" spans="1:12" x14ac:dyDescent="0.25">
      <c r="A28" s="48"/>
      <c r="B28" s="48"/>
      <c r="C28" s="40" t="s">
        <v>58</v>
      </c>
      <c r="D28" s="50"/>
      <c r="E28" s="50"/>
      <c r="F28" s="50"/>
      <c r="G28" s="50"/>
      <c r="H28" s="50"/>
      <c r="I28" s="49"/>
      <c r="J28" s="49"/>
      <c r="K28" s="49"/>
      <c r="L28" s="49"/>
    </row>
    <row r="29" spans="1:12" x14ac:dyDescent="0.25">
      <c r="A29" s="48" t="s">
        <v>50</v>
      </c>
      <c r="B29" s="48" t="s">
        <v>26</v>
      </c>
      <c r="C29" s="40">
        <f>10210-20-149-204-64</f>
        <v>9773</v>
      </c>
      <c r="D29" s="40">
        <v>64</v>
      </c>
      <c r="E29" s="50" t="s">
        <v>27</v>
      </c>
      <c r="F29" s="50" t="s">
        <v>27</v>
      </c>
      <c r="G29" s="50" t="s">
        <v>27</v>
      </c>
      <c r="H29" s="50" t="s">
        <v>27</v>
      </c>
      <c r="I29" s="49">
        <v>20</v>
      </c>
      <c r="J29" s="49">
        <v>149</v>
      </c>
      <c r="K29" s="49">
        <v>204</v>
      </c>
      <c r="L29" s="49">
        <f t="shared" si="0"/>
        <v>10210</v>
      </c>
    </row>
    <row r="30" spans="1:12" x14ac:dyDescent="0.25">
      <c r="A30" s="48"/>
      <c r="B30" s="48"/>
      <c r="C30" s="40" t="s">
        <v>58</v>
      </c>
      <c r="D30" s="40" t="s">
        <v>59</v>
      </c>
      <c r="E30" s="50"/>
      <c r="F30" s="50"/>
      <c r="G30" s="50"/>
      <c r="H30" s="50"/>
      <c r="I30" s="49"/>
      <c r="J30" s="49"/>
      <c r="K30" s="49"/>
      <c r="L30" s="49"/>
    </row>
    <row r="31" spans="1:12" x14ac:dyDescent="0.25">
      <c r="A31" s="37" t="s">
        <v>51</v>
      </c>
      <c r="B31" s="37" t="s">
        <v>26</v>
      </c>
      <c r="C31" s="41">
        <v>6392</v>
      </c>
      <c r="D31" s="41">
        <v>3067</v>
      </c>
      <c r="E31" s="41">
        <v>470</v>
      </c>
      <c r="F31" s="41" t="s">
        <v>27</v>
      </c>
      <c r="G31" s="41" t="s">
        <v>27</v>
      </c>
      <c r="H31" s="41" t="s">
        <v>27</v>
      </c>
      <c r="I31" s="41">
        <v>20</v>
      </c>
      <c r="J31" s="41">
        <v>145</v>
      </c>
      <c r="K31" s="41">
        <v>116</v>
      </c>
      <c r="L31" s="41">
        <f t="shared" si="0"/>
        <v>10210</v>
      </c>
    </row>
    <row r="32" spans="1:12" ht="15.75" thickBot="1" x14ac:dyDescent="0.3">
      <c r="A32" s="30" t="s">
        <v>52</v>
      </c>
      <c r="B32" s="30" t="s">
        <v>26</v>
      </c>
      <c r="C32" s="42">
        <v>900</v>
      </c>
      <c r="D32" s="42">
        <v>1871</v>
      </c>
      <c r="E32" s="42">
        <v>352</v>
      </c>
      <c r="F32" s="42" t="s">
        <v>27</v>
      </c>
      <c r="G32" s="42" t="s">
        <v>27</v>
      </c>
      <c r="H32" s="42" t="s">
        <v>27</v>
      </c>
      <c r="I32" s="43">
        <v>6366</v>
      </c>
      <c r="J32" s="43">
        <v>477</v>
      </c>
      <c r="K32" s="43">
        <v>244</v>
      </c>
      <c r="L32" s="42">
        <f t="shared" si="0"/>
        <v>10210</v>
      </c>
    </row>
    <row r="33" spans="1:12" ht="25.5" customHeight="1" thickTop="1" x14ac:dyDescent="0.25">
      <c r="A33" s="29" t="s">
        <v>13</v>
      </c>
      <c r="B33" s="28" t="s">
        <v>14</v>
      </c>
      <c r="C33" s="28" t="s">
        <v>15</v>
      </c>
      <c r="D33" s="28" t="s">
        <v>16</v>
      </c>
      <c r="E33" s="28" t="s">
        <v>17</v>
      </c>
      <c r="F33" s="35"/>
      <c r="G33" s="35"/>
      <c r="H33" s="28"/>
      <c r="I33" s="28" t="s">
        <v>22</v>
      </c>
      <c r="J33" s="28" t="s">
        <v>23</v>
      </c>
      <c r="K33" s="28" t="s">
        <v>24</v>
      </c>
      <c r="L33" s="28" t="s">
        <v>0</v>
      </c>
    </row>
    <row r="34" spans="1:12" x14ac:dyDescent="0.25">
      <c r="A34" s="26" t="s">
        <v>53</v>
      </c>
      <c r="B34" s="26" t="s">
        <v>26</v>
      </c>
      <c r="C34" s="32">
        <v>9982</v>
      </c>
      <c r="D34" s="32">
        <v>35</v>
      </c>
      <c r="E34" s="32">
        <v>38</v>
      </c>
      <c r="H34" s="32"/>
      <c r="I34" s="33">
        <v>155</v>
      </c>
      <c r="J34" s="32">
        <v>0</v>
      </c>
      <c r="K34" s="32">
        <v>0</v>
      </c>
      <c r="L34" s="32">
        <f>SUM(C34:K34)</f>
        <v>10210</v>
      </c>
    </row>
    <row r="35" spans="1:12" x14ac:dyDescent="0.25">
      <c r="A35" s="26" t="s">
        <v>54</v>
      </c>
      <c r="B35" s="26" t="s">
        <v>26</v>
      </c>
      <c r="C35" s="32">
        <v>9682</v>
      </c>
      <c r="D35" s="32">
        <v>43</v>
      </c>
      <c r="E35" s="32">
        <v>48</v>
      </c>
      <c r="H35" s="32"/>
      <c r="I35" s="33">
        <v>437</v>
      </c>
      <c r="J35" s="32">
        <v>0</v>
      </c>
      <c r="K35" s="32">
        <v>0</v>
      </c>
      <c r="L35" s="32">
        <f>SUM(C35:K35)</f>
        <v>10210</v>
      </c>
    </row>
    <row r="36" spans="1:12" x14ac:dyDescent="0.25">
      <c r="A36" s="26"/>
      <c r="B36" s="26"/>
      <c r="C36" s="32"/>
      <c r="D36" s="32"/>
      <c r="E36" s="32"/>
      <c r="H36" s="32"/>
      <c r="I36" s="33"/>
      <c r="J36" s="32"/>
      <c r="K36" s="32"/>
      <c r="L36" s="32"/>
    </row>
    <row r="37" spans="1:12" x14ac:dyDescent="0.25">
      <c r="A37" s="26" t="s">
        <v>55</v>
      </c>
      <c r="B37" s="32">
        <v>10210</v>
      </c>
      <c r="C37" s="32"/>
      <c r="D37" s="32"/>
      <c r="E37" s="32"/>
      <c r="F37" s="32"/>
      <c r="G37" s="32"/>
      <c r="H37" s="32"/>
      <c r="I37" s="32"/>
      <c r="J37" s="32"/>
      <c r="K37" s="32"/>
    </row>
    <row r="38" spans="1:12" x14ac:dyDescent="0.25">
      <c r="A38" s="26" t="s">
        <v>57</v>
      </c>
      <c r="B38" s="32">
        <v>109495</v>
      </c>
      <c r="C38" s="32"/>
      <c r="D38" s="32"/>
      <c r="E38" s="32"/>
      <c r="F38" s="32"/>
      <c r="G38" s="32"/>
      <c r="H38" s="32"/>
      <c r="I38" s="32"/>
      <c r="J38" s="32"/>
      <c r="K38" s="32"/>
    </row>
    <row r="39" spans="1:12" x14ac:dyDescent="0.25">
      <c r="A39" s="30" t="s">
        <v>56</v>
      </c>
      <c r="B39" s="34">
        <v>10210</v>
      </c>
      <c r="C39" s="34"/>
      <c r="D39" s="34"/>
      <c r="E39" s="34"/>
      <c r="F39" s="34"/>
      <c r="G39" s="34"/>
      <c r="H39" s="34"/>
      <c r="I39" s="34"/>
      <c r="J39" s="34"/>
      <c r="K39" s="34"/>
      <c r="L39" s="31"/>
    </row>
  </sheetData>
  <mergeCells count="55">
    <mergeCell ref="L29:L30"/>
    <mergeCell ref="G27:G28"/>
    <mergeCell ref="H27:H28"/>
    <mergeCell ref="I27:I28"/>
    <mergeCell ref="J27:J28"/>
    <mergeCell ref="K27:K28"/>
    <mergeCell ref="L27:L28"/>
    <mergeCell ref="G29:G30"/>
    <mergeCell ref="H29:H30"/>
    <mergeCell ref="I29:I30"/>
    <mergeCell ref="J29:J30"/>
    <mergeCell ref="K29:K30"/>
    <mergeCell ref="A27:A28"/>
    <mergeCell ref="B27:B28"/>
    <mergeCell ref="D27:D28"/>
    <mergeCell ref="E27:E28"/>
    <mergeCell ref="F27:F28"/>
    <mergeCell ref="A29:A30"/>
    <mergeCell ref="B29:B30"/>
    <mergeCell ref="E29:E30"/>
    <mergeCell ref="F29:F30"/>
    <mergeCell ref="L13:L14"/>
    <mergeCell ref="A25:A26"/>
    <mergeCell ref="B25:B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G13:G14"/>
    <mergeCell ref="H13:H14"/>
    <mergeCell ref="I13:I14"/>
    <mergeCell ref="J13:J14"/>
    <mergeCell ref="K13:K14"/>
    <mergeCell ref="A13:A14"/>
    <mergeCell ref="B13:B14"/>
    <mergeCell ref="D13:D14"/>
    <mergeCell ref="E13:E14"/>
    <mergeCell ref="F13:F14"/>
    <mergeCell ref="A1:L1"/>
    <mergeCell ref="A7:A8"/>
    <mergeCell ref="B7:B8"/>
    <mergeCell ref="D7:D8"/>
    <mergeCell ref="E7:E8"/>
    <mergeCell ref="F7:F8"/>
    <mergeCell ref="G7:G8"/>
    <mergeCell ref="H7:H8"/>
    <mergeCell ref="I7:I8"/>
    <mergeCell ref="J7:J8"/>
    <mergeCell ref="K7:K8"/>
    <mergeCell ref="L7:L8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2014 - Table 1</vt:lpstr>
      <vt:lpstr>2014 - Table 2</vt:lpstr>
      <vt:lpstr>2015 - Table 1</vt:lpstr>
      <vt:lpstr>2015- Table 2</vt:lpstr>
      <vt:lpstr>2016 - Table 1</vt:lpstr>
      <vt:lpstr>2016- Table 2</vt:lpstr>
    </vt:vector>
  </TitlesOfParts>
  <Company>Economic Research Service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Standard errors and 90 percent confidence intervals for table: Time spent in eating and drinking on an average day in 2014, age 15 and older</dc:title>
  <dc:subject>agricultural economics</dc:subject>
  <dc:creator>Eliana Zeballos and Brandon Restrepo</dc:creator>
  <cp:keywords>Eating and Health Module, American Time Use Survey, ATUS, standard errors, time use patterns, eating patterns, primary eating and drinking, secondary eating, eating and drinking activities, time constraints</cp:keywords>
  <cp:lastModifiedBy>Windows User</cp:lastModifiedBy>
  <cp:lastPrinted>2017-12-06T16:56:18Z</cp:lastPrinted>
  <dcterms:created xsi:type="dcterms:W3CDTF">2016-04-01T14:38:30Z</dcterms:created>
  <dcterms:modified xsi:type="dcterms:W3CDTF">2017-12-06T18:56:03Z</dcterms:modified>
</cp:coreProperties>
</file>